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-90" yWindow="-90" windowWidth="19380" windowHeight="10260" activeTab="1"/>
  </bookViews>
  <sheets>
    <sheet name="Thuốc ST" sheetId="4" r:id="rId1"/>
    <sheet name="Thuốc ruồi" sheetId="3" r:id="rId2"/>
  </sheets>
  <definedNames>
    <definedName name="_xlnm.Print_Titles" localSheetId="1">'Thuốc ruồi'!$8:$9</definedName>
    <definedName name="_xlnm.Print_Titles" localSheetId="0">'Thuốc ST'!$7:$8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4" l="1"/>
  <c r="G41" i="4" s="1"/>
  <c r="H41" i="4"/>
  <c r="H9" i="4"/>
  <c r="F41" i="4"/>
  <c r="D11" i="4"/>
  <c r="F11" i="4" s="1"/>
  <c r="G11" i="4" s="1"/>
  <c r="D12" i="4"/>
  <c r="F12" i="4" s="1"/>
  <c r="G12" i="4" s="1"/>
  <c r="D13" i="4"/>
  <c r="F13" i="4" s="1"/>
  <c r="D14" i="4"/>
  <c r="F14" i="4" s="1"/>
  <c r="G14" i="4" s="1"/>
  <c r="D15" i="4"/>
  <c r="F15" i="4" s="1"/>
  <c r="G15" i="4" s="1"/>
  <c r="D16" i="4"/>
  <c r="F16" i="4" s="1"/>
  <c r="G16" i="4" s="1"/>
  <c r="D17" i="4"/>
  <c r="F17" i="4" s="1"/>
  <c r="G17" i="4" s="1"/>
  <c r="D18" i="4"/>
  <c r="F18" i="4" s="1"/>
  <c r="D19" i="4"/>
  <c r="F19" i="4" s="1"/>
  <c r="G19" i="4" s="1"/>
  <c r="D20" i="4"/>
  <c r="F20" i="4" s="1"/>
  <c r="D21" i="4"/>
  <c r="F21" i="4" s="1"/>
  <c r="G21" i="4" s="1"/>
  <c r="D22" i="4"/>
  <c r="F22" i="4" s="1"/>
  <c r="G22" i="4" s="1"/>
  <c r="D23" i="4"/>
  <c r="F23" i="4" s="1"/>
  <c r="G23" i="4" s="1"/>
  <c r="D24" i="4"/>
  <c r="F24" i="4" s="1"/>
  <c r="G24" i="4" s="1"/>
  <c r="D25" i="4"/>
  <c r="F25" i="4" s="1"/>
  <c r="G25" i="4" s="1"/>
  <c r="D26" i="4"/>
  <c r="F26" i="4" s="1"/>
  <c r="G26" i="4" s="1"/>
  <c r="D27" i="4"/>
  <c r="F27" i="4" s="1"/>
  <c r="G27" i="4" s="1"/>
  <c r="D28" i="4"/>
  <c r="F28" i="4" s="1"/>
  <c r="G28" i="4" s="1"/>
  <c r="D29" i="4"/>
  <c r="F29" i="4" s="1"/>
  <c r="G29" i="4" s="1"/>
  <c r="D30" i="4"/>
  <c r="F30" i="4" s="1"/>
  <c r="G30" i="4" s="1"/>
  <c r="D31" i="4"/>
  <c r="F31" i="4" s="1"/>
  <c r="G31" i="4" s="1"/>
  <c r="D32" i="4"/>
  <c r="F32" i="4" s="1"/>
  <c r="G32" i="4" s="1"/>
  <c r="D33" i="4"/>
  <c r="F33" i="4" s="1"/>
  <c r="G33" i="4" s="1"/>
  <c r="D34" i="4"/>
  <c r="F34" i="4" s="1"/>
  <c r="G34" i="4" s="1"/>
  <c r="D35" i="4"/>
  <c r="F35" i="4" s="1"/>
  <c r="G35" i="4" s="1"/>
  <c r="D36" i="4"/>
  <c r="F36" i="4" s="1"/>
  <c r="G36" i="4" s="1"/>
  <c r="D37" i="4"/>
  <c r="F37" i="4" s="1"/>
  <c r="G37" i="4" s="1"/>
  <c r="D38" i="4"/>
  <c r="F38" i="4" s="1"/>
  <c r="G38" i="4" s="1"/>
  <c r="D10" i="4"/>
  <c r="F10" i="4" s="1"/>
  <c r="C41" i="4"/>
  <c r="C9" i="4"/>
  <c r="C43" i="4" s="1"/>
  <c r="L10" i="3"/>
  <c r="G10" i="4" l="1"/>
  <c r="G9" i="4" s="1"/>
  <c r="G43" i="4" s="1"/>
  <c r="H43" i="4"/>
  <c r="H11" i="3"/>
  <c r="K11" i="3" s="1"/>
  <c r="H12" i="3"/>
  <c r="K12" i="3" s="1"/>
  <c r="H13" i="3"/>
  <c r="K13" i="3" s="1"/>
  <c r="H14" i="3"/>
  <c r="K14" i="3" s="1"/>
  <c r="H15" i="3"/>
  <c r="K15" i="3" s="1"/>
  <c r="H16" i="3"/>
  <c r="K16" i="3" s="1"/>
  <c r="H17" i="3"/>
  <c r="K17" i="3" s="1"/>
  <c r="H18" i="3"/>
  <c r="K18" i="3" s="1"/>
  <c r="H19" i="3"/>
  <c r="K19" i="3" s="1"/>
  <c r="H20" i="3"/>
  <c r="K20" i="3" s="1"/>
  <c r="H21" i="3"/>
  <c r="K21" i="3" s="1"/>
  <c r="H22" i="3"/>
  <c r="K22" i="3" s="1"/>
  <c r="H23" i="3"/>
  <c r="K23" i="3" s="1"/>
  <c r="H24" i="3"/>
  <c r="K24" i="3" s="1"/>
  <c r="H25" i="3"/>
  <c r="K25" i="3" s="1"/>
  <c r="H26" i="3"/>
  <c r="K26" i="3" s="1"/>
  <c r="H27" i="3"/>
  <c r="K27" i="3" s="1"/>
  <c r="H28" i="3"/>
  <c r="K28" i="3" s="1"/>
  <c r="H29" i="3"/>
  <c r="K29" i="3" s="1"/>
  <c r="H30" i="3"/>
  <c r="K30" i="3" s="1"/>
  <c r="H31" i="3"/>
  <c r="K31" i="3" s="1"/>
  <c r="H32" i="3"/>
  <c r="K32" i="3" s="1"/>
  <c r="H33" i="3"/>
  <c r="K33" i="3" s="1"/>
  <c r="H34" i="3"/>
  <c r="K34" i="3" s="1"/>
  <c r="H35" i="3"/>
  <c r="K35" i="3" s="1"/>
  <c r="H36" i="3"/>
  <c r="K36" i="3" s="1"/>
  <c r="H37" i="3"/>
  <c r="K37" i="3" s="1"/>
  <c r="H38" i="3"/>
  <c r="K38" i="3" s="1"/>
  <c r="H39" i="3"/>
  <c r="K39" i="3" s="1"/>
  <c r="J42" i="3"/>
  <c r="I42" i="3"/>
  <c r="G42" i="3"/>
  <c r="F42" i="3"/>
  <c r="E42" i="3"/>
  <c r="D42" i="3"/>
  <c r="K42" i="3" s="1"/>
  <c r="L42" i="3" s="1"/>
  <c r="L44" i="3" s="1"/>
  <c r="C42" i="3"/>
  <c r="J10" i="3"/>
  <c r="I10" i="3"/>
  <c r="I44" i="3" s="1"/>
  <c r="G10" i="3"/>
  <c r="F10" i="3"/>
  <c r="F44" i="3" s="1"/>
  <c r="E10" i="3"/>
  <c r="E44" i="3" s="1"/>
  <c r="D10" i="3"/>
  <c r="D44" i="3" s="1"/>
  <c r="C10" i="3"/>
  <c r="C44" i="3" l="1"/>
  <c r="D41" i="4"/>
  <c r="E41" i="4"/>
  <c r="D9" i="4"/>
  <c r="D43" i="4" s="1"/>
  <c r="E9" i="4"/>
  <c r="J44" i="3"/>
  <c r="G44" i="3"/>
  <c r="H10" i="3"/>
  <c r="K10" i="3" s="1"/>
  <c r="K44" i="3" s="1"/>
  <c r="H42" i="3"/>
  <c r="H44" i="3" l="1"/>
  <c r="E43" i="4"/>
  <c r="F9" i="4"/>
  <c r="F43" i="4" s="1"/>
</calcChain>
</file>

<file path=xl/sharedStrings.xml><?xml version="1.0" encoding="utf-8"?>
<sst xmlns="http://schemas.openxmlformats.org/spreadsheetml/2006/main" count="135" uniqueCount="76">
  <si>
    <t>TT</t>
  </si>
  <si>
    <t>Thôn, tổ dân phố</t>
  </si>
  <si>
    <t>Nội Xá</t>
  </si>
  <si>
    <t>Nam Dương</t>
  </si>
  <si>
    <t>Đinh Xuyên</t>
  </si>
  <si>
    <t>Dư Xá Thượng</t>
  </si>
  <si>
    <t>Dư Xá Hạ</t>
  </si>
  <si>
    <t>Đặng Giang</t>
  </si>
  <si>
    <t>An Phú</t>
  </si>
  <si>
    <t>Quán Xá</t>
  </si>
  <si>
    <t>Phù Lưu Thượng</t>
  </si>
  <si>
    <t>Phù Lưu Hạ</t>
  </si>
  <si>
    <t>Nội Lưu</t>
  </si>
  <si>
    <t>Cáp Hoàng</t>
  </si>
  <si>
    <t>Ngoại Hoàng</t>
  </si>
  <si>
    <t>Thanh Bồ</t>
  </si>
  <si>
    <t>Kim Châm</t>
  </si>
  <si>
    <t>Thọ Vực</t>
  </si>
  <si>
    <t>Xuân Quang</t>
  </si>
  <si>
    <t>Hữu Vĩnh</t>
  </si>
  <si>
    <t>Phú Dư</t>
  </si>
  <si>
    <t>Triều Khê</t>
  </si>
  <si>
    <t>Triều Khúc</t>
  </si>
  <si>
    <t>Ngoại Độ</t>
  </si>
  <si>
    <t>Diện tích sàn chuồng nuôi</t>
  </si>
  <si>
    <t>Chợ, tụ điểm có kinh doanh ĐV, spđv</t>
  </si>
  <si>
    <t>Trâu bò</t>
  </si>
  <si>
    <t>Lợn</t>
  </si>
  <si>
    <t>Dê</t>
  </si>
  <si>
    <t>Gà, vịt, ngan</t>
  </si>
  <si>
    <t>Chim cút</t>
  </si>
  <si>
    <t>Số lượng</t>
  </si>
  <si>
    <t>Diện tích</t>
  </si>
  <si>
    <t>I</t>
  </si>
  <si>
    <r>
      <rPr>
        <b/>
        <sz val="10"/>
        <color theme="1"/>
        <rFont val="Times New Roman"/>
      </rPr>
      <t xml:space="preserve">Chăn nuôi trong dân 
</t>
    </r>
    <r>
      <rPr>
        <sz val="10"/>
        <color theme="1"/>
        <rFont val="Times New Roman"/>
      </rPr>
      <t>(Tổng I)</t>
    </r>
  </si>
  <si>
    <t xml:space="preserve">Thái Bình </t>
  </si>
  <si>
    <t>Thái Hoà</t>
  </si>
  <si>
    <t>Trung Hoà</t>
  </si>
  <si>
    <t>Nhân Hoà</t>
  </si>
  <si>
    <t>An Hoà</t>
  </si>
  <si>
    <t>II</t>
  </si>
  <si>
    <t>Công ty, Hợp tác xã, doanh nghiệp ... không có vốn đầu tư nước ngoài</t>
  </si>
  <si>
    <t>Tổng II</t>
  </si>
  <si>
    <t>HTXCN DVTH  
Hoà Mỹ</t>
  </si>
  <si>
    <t>Tổng I+II</t>
  </si>
  <si>
    <t>Tổng
 diện tích 
chuồng nuôi</t>
  </si>
  <si>
    <t>Hóa chất 
VIATOX 
( lít)</t>
  </si>
  <si>
    <t>Tổng 
diện tích 
cần phun (m2)</t>
  </si>
  <si>
    <t xml:space="preserve">PHÂN BỔ THUỐC SÁT TRÙNG PHỤC VỤ CÔNG TÁC PHUN THUỐC DIỆT RUỒI NĂM 2026 </t>
  </si>
  <si>
    <t>Thôn</t>
  </si>
  <si>
    <t xml:space="preserve">Diện tích thống kê </t>
  </si>
  <si>
    <t>Phía trong chuồng nuôi
 (m2)</t>
  </si>
  <si>
    <t>Phía ngoài chuồng nuôi 
 (m2)</t>
  </si>
  <si>
    <t>Chợ, tụ điểm có kinh doanh đv, spđv (m2)</t>
  </si>
  <si>
    <t xml:space="preserve">Hóa chất </t>
  </si>
  <si>
    <t>RTD -TC 01 (lít)</t>
  </si>
  <si>
    <t>VIAKON
(Kg)</t>
  </si>
  <si>
    <t xml:space="preserve">PHÂN BỔ THUỐC SÁT TRÙNG PHỤC VỤ CÔNG TÁC TỔNG VỆ SINH, KHỦ TRÙNG TIÊU ĐỘC PHÒNG, CHỐNG DỊCH BỆNH ĐỘNG VẬT 
ĐỢT SAU TIÊM PHÒNG ĐẠI TRÀ ĐỢT 1 NĂM 2026 </t>
  </si>
  <si>
    <r>
      <rPr>
        <b/>
        <i/>
        <sz val="11"/>
        <color theme="1"/>
        <rFont val="Times New Roman"/>
        <family val="1"/>
      </rPr>
      <t>Ghi chú:</t>
    </r>
    <r>
      <rPr>
        <i/>
        <sz val="11"/>
        <color theme="1"/>
        <rFont val="Times New Roman"/>
        <family val="1"/>
      </rPr>
      <t xml:space="preserve"> </t>
    </r>
  </si>
  <si>
    <t>- 01 Kg thuốc sát trùng VIAKON pha với 200 lít nước sạch phun được 900m2</t>
  </si>
  <si>
    <t>- 01 lít thuốc sát trùng RTD -TC 01 Plus pha với 150 lít nước sạch phun được 1.800m2</t>
  </si>
  <si>
    <t xml:space="preserve">Ghi chú: </t>
  </si>
  <si>
    <t>- 01 lít thuốc diệt ruồi VIATOX300 pha với 100 lít nước sạch phun được 2.000m2</t>
  </si>
  <si>
    <t>Diện tích sàn chuồng nuôi (m2)</t>
  </si>
  <si>
    <t>Diện tích thống kê  (m2)</t>
  </si>
  <si>
    <t xml:space="preserve"> </t>
  </si>
  <si>
    <t>Bài Lâm Thượng</t>
  </si>
  <si>
    <t>Bài Lâm Hạ</t>
  </si>
  <si>
    <t xml:space="preserve">ỦY BAN NHÂN DÂN </t>
  </si>
  <si>
    <t xml:space="preserve">XÃ HÒA XÁ </t>
  </si>
  <si>
    <t xml:space="preserve">CỘNG HÒA XÃ HỘI CHỦ NGHĨA VIỆT NAM </t>
  </si>
  <si>
    <t xml:space="preserve">Độc lập - Tự do - Hạnh phúc </t>
  </si>
  <si>
    <t>( Kèm theo Kế hoạch số:          /KH-UBND ngày     tháng      năm 2026 của UBND xã Hòa Xá)</t>
  </si>
  <si>
    <t>PHỤ LỤC 1:</t>
  </si>
  <si>
    <t>PHỤ LỤC 2:</t>
  </si>
  <si>
    <t>( Kèm theo Kế hoạch số:        /KH-UBND ngày     tháng      năm 2026 của UBND xã Hòa Xá)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</si>
</sst>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_);_(* \(#,##0.0\);_(* &quot;-&quot;??_);_(@_)"/>
  </numFmts>
  <fonts count="30" x14ac:knownFonts="1">
    <font>
      <sz val="12"/>
      <color theme="1"/>
      <name val="Times New Roman"/>
      <scheme val="minor"/>
    </font>
    <font>
      <b/>
      <sz val="12"/>
      <color theme="1"/>
      <name val="Times New Roman"/>
    </font>
    <font>
      <i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i/>
      <sz val="10"/>
      <color theme="1"/>
      <name val="Times New Roman"/>
    </font>
    <font>
      <b/>
      <i/>
      <sz val="10"/>
      <color theme="1"/>
      <name val="Times New Roman"/>
    </font>
    <font>
      <sz val="13"/>
      <color theme="1"/>
      <name val="Times New Roman"/>
    </font>
    <font>
      <i/>
      <sz val="13"/>
      <color theme="1"/>
      <name val="Times New Roman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inor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  <scheme val="minor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8"/>
      </left>
      <right style="thin">
        <color theme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/>
    <xf numFmtId="0" fontId="7" fillId="2" borderId="12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Border="1"/>
    <xf numFmtId="164" fontId="7" fillId="2" borderId="3" xfId="0" applyNumberFormat="1" applyFont="1" applyFill="1" applyBorder="1"/>
    <xf numFmtId="164" fontId="7" fillId="2" borderId="3" xfId="0" applyNumberFormat="1" applyFont="1" applyFill="1" applyBorder="1" applyAlignment="1">
      <alignment wrapText="1"/>
    </xf>
    <xf numFmtId="164" fontId="10" fillId="2" borderId="15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0" applyNumberFormat="1" applyFont="1" applyFill="1" applyBorder="1" applyAlignment="1">
      <alignment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16" fillId="2" borderId="8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3" fillId="0" borderId="9" xfId="0" applyFont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164" fontId="10" fillId="2" borderId="18" xfId="0" applyNumberFormat="1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5" fillId="0" borderId="0" xfId="0" quotePrefix="1" applyFont="1"/>
    <xf numFmtId="0" fontId="14" fillId="0" borderId="15" xfId="0" applyFont="1" applyBorder="1" applyAlignment="1">
      <alignment vertical="center" wrapText="1"/>
    </xf>
    <xf numFmtId="3" fontId="27" fillId="2" borderId="10" xfId="0" applyNumberFormat="1" applyFont="1" applyFill="1" applyBorder="1" applyAlignment="1">
      <alignment horizontal="center" vertical="center"/>
    </xf>
    <xf numFmtId="3" fontId="27" fillId="2" borderId="8" xfId="0" applyNumberFormat="1" applyFont="1" applyFill="1" applyBorder="1" applyAlignment="1">
      <alignment horizontal="center" vertical="center"/>
    </xf>
    <xf numFmtId="3" fontId="23" fillId="2" borderId="8" xfId="0" applyNumberFormat="1" applyFont="1" applyFill="1" applyBorder="1" applyAlignment="1">
      <alignment horizontal="center" vertical="center"/>
    </xf>
    <xf numFmtId="164" fontId="27" fillId="2" borderId="8" xfId="0" applyNumberFormat="1" applyFont="1" applyFill="1" applyBorder="1" applyAlignment="1">
      <alignment horizontal="center" vertical="center"/>
    </xf>
    <xf numFmtId="164" fontId="27" fillId="2" borderId="8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center" vertical="center" wrapText="1"/>
    </xf>
    <xf numFmtId="165" fontId="27" fillId="2" borderId="15" xfId="0" applyNumberFormat="1" applyFont="1" applyFill="1" applyBorder="1" applyAlignment="1">
      <alignment horizontal="center" vertical="center" wrapText="1"/>
    </xf>
    <xf numFmtId="3" fontId="27" fillId="2" borderId="11" xfId="0" applyNumberFormat="1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23" fillId="2" borderId="8" xfId="0" applyNumberFormat="1" applyFont="1" applyFill="1" applyBorder="1"/>
    <xf numFmtId="164" fontId="23" fillId="2" borderId="3" xfId="0" applyNumberFormat="1" applyFont="1" applyFill="1" applyBorder="1"/>
    <xf numFmtId="164" fontId="23" fillId="2" borderId="15" xfId="0" applyNumberFormat="1" applyFont="1" applyFill="1" applyBorder="1"/>
    <xf numFmtId="165" fontId="23" fillId="2" borderId="15" xfId="0" applyNumberFormat="1" applyFont="1" applyFill="1" applyBorder="1"/>
    <xf numFmtId="0" fontId="13" fillId="0" borderId="0" xfId="0" applyFont="1" applyAlignment="1">
      <alignment vertical="center"/>
    </xf>
    <xf numFmtId="165" fontId="8" fillId="2" borderId="9" xfId="0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7" fillId="2" borderId="8" xfId="0" applyFont="1" applyFill="1" applyBorder="1" applyAlignment="1">
      <alignment horizontal="center"/>
    </xf>
    <xf numFmtId="0" fontId="0" fillId="3" borderId="0" xfId="0" applyFill="1"/>
    <xf numFmtId="0" fontId="12" fillId="0" borderId="0" xfId="0" applyFont="1" applyAlignment="1">
      <alignment horizontal="center" vertical="center"/>
    </xf>
    <xf numFmtId="0" fontId="0" fillId="0" borderId="0" xfId="0"/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5" fillId="0" borderId="13" xfId="0" applyFont="1" applyBorder="1"/>
    <xf numFmtId="0" fontId="5" fillId="0" borderId="9" xfId="0" applyFont="1" applyBorder="1"/>
    <xf numFmtId="0" fontId="18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14" xfId="0" applyFont="1" applyBorder="1"/>
    <xf numFmtId="0" fontId="21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190500</xdr:rowOff>
    </xdr:from>
    <xdr:to>
      <xdr:col>0</xdr:col>
      <xdr:colOff>876300</xdr:colOff>
      <xdr:row>1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2022668-CBD8-83B2-80F3-8DB6188CC7AF}"/>
            </a:ext>
          </a:extLst>
        </xdr:cNvPr>
        <xdr:cNvCxnSpPr/>
      </xdr:nvCxnSpPr>
      <xdr:spPr>
        <a:xfrm>
          <a:off x="771525" y="447675"/>
          <a:ext cx="504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2</xdr:row>
      <xdr:rowOff>9525</xdr:rowOff>
    </xdr:from>
    <xdr:to>
      <xdr:col>6</xdr:col>
      <xdr:colOff>257175</xdr:colOff>
      <xdr:row>2</xdr:row>
      <xdr:rowOff>19051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0EB4B1B-232B-786C-5102-94DE5C7980CA}"/>
            </a:ext>
          </a:extLst>
        </xdr:cNvPr>
        <xdr:cNvCxnSpPr/>
      </xdr:nvCxnSpPr>
      <xdr:spPr>
        <a:xfrm flipV="1">
          <a:off x="5162550" y="476250"/>
          <a:ext cx="189547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866775</xdr:colOff>
      <xdr:row>2</xdr:row>
      <xdr:rowOff>0</xdr:rowOff>
    </xdr:from>
    <xdr:to>
      <xdr:col>1</xdr:col>
      <xdr:colOff>1419225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1266825" y="466725"/>
          <a:ext cx="552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190500</xdr:rowOff>
    </xdr:from>
    <xdr:to>
      <xdr:col>0</xdr:col>
      <xdr:colOff>876300</xdr:colOff>
      <xdr:row>1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62E4637-61E9-4637-B40B-B1CFB556A5E4}"/>
            </a:ext>
          </a:extLst>
        </xdr:cNvPr>
        <xdr:cNvCxnSpPr/>
      </xdr:nvCxnSpPr>
      <xdr:spPr>
        <a:xfrm>
          <a:off x="771525" y="447675"/>
          <a:ext cx="504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1</xdr:col>
      <xdr:colOff>1009650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790575" y="428625"/>
          <a:ext cx="600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2</xdr:row>
      <xdr:rowOff>0</xdr:rowOff>
    </xdr:from>
    <xdr:to>
      <xdr:col>9</xdr:col>
      <xdr:colOff>47625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4524375" y="419100"/>
          <a:ext cx="1828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selection activeCell="L9" sqref="L9"/>
    </sheetView>
  </sheetViews>
  <sheetFormatPr defaultRowHeight="15.75" x14ac:dyDescent="0.25"/>
  <cols>
    <col min="1" max="1" width="5.25" customWidth="1"/>
    <col min="2" max="2" width="18.75" customWidth="1"/>
    <col min="3" max="3" width="17.625" customWidth="1"/>
    <col min="4" max="4" width="17.125" customWidth="1"/>
    <col min="5" max="5" width="16.25" customWidth="1"/>
    <col min="6" max="6" width="14.25" customWidth="1"/>
    <col min="7" max="7" width="14.875" customWidth="1"/>
    <col min="8" max="8" width="14.75" customWidth="1"/>
  </cols>
  <sheetData>
    <row r="1" spans="1:23" ht="20.25" customHeight="1" x14ac:dyDescent="0.25">
      <c r="A1" s="125" t="s">
        <v>68</v>
      </c>
      <c r="B1" s="125"/>
      <c r="C1" s="125"/>
      <c r="D1" s="106" t="s">
        <v>70</v>
      </c>
      <c r="E1" s="106"/>
      <c r="F1" s="106"/>
      <c r="G1" s="106"/>
      <c r="H1" s="106"/>
    </row>
    <row r="2" spans="1:23" ht="16.5" x14ac:dyDescent="0.25">
      <c r="A2" s="126" t="s">
        <v>69</v>
      </c>
      <c r="B2" s="126"/>
      <c r="C2" s="126"/>
      <c r="D2" s="106" t="s">
        <v>71</v>
      </c>
      <c r="E2" s="106"/>
      <c r="F2" s="106"/>
      <c r="G2" s="106"/>
      <c r="H2" s="106"/>
    </row>
    <row r="3" spans="1:23" ht="30" customHeight="1" x14ac:dyDescent="0.25">
      <c r="A3" s="124" t="s">
        <v>73</v>
      </c>
      <c r="B3" s="124"/>
      <c r="C3" s="124"/>
      <c r="D3" s="124"/>
      <c r="E3" s="124"/>
      <c r="F3" s="124"/>
      <c r="G3" s="124"/>
      <c r="H3" s="124"/>
      <c r="K3" s="4"/>
      <c r="L3" s="4"/>
      <c r="M3" s="4"/>
      <c r="N3" s="4"/>
      <c r="O3" s="4"/>
      <c r="P3" s="4"/>
      <c r="Q3" s="4"/>
      <c r="R3" s="3"/>
      <c r="S3" s="3"/>
      <c r="T3" s="3"/>
      <c r="U3" s="3"/>
      <c r="V3" s="3"/>
      <c r="W3" s="3"/>
    </row>
    <row r="4" spans="1:23" ht="49.5" customHeight="1" x14ac:dyDescent="0.25">
      <c r="A4" s="4"/>
      <c r="B4" s="104" t="s">
        <v>57</v>
      </c>
      <c r="C4" s="105"/>
      <c r="D4" s="105"/>
      <c r="E4" s="105"/>
      <c r="F4" s="105"/>
      <c r="G4" s="105"/>
      <c r="H4" s="61"/>
      <c r="I4" s="52"/>
      <c r="K4" s="8"/>
      <c r="L4" s="8"/>
      <c r="M4" s="8"/>
      <c r="N4" s="9"/>
      <c r="O4" s="9"/>
      <c r="P4" s="8"/>
      <c r="Q4" s="8"/>
      <c r="R4" s="3"/>
      <c r="S4" s="3"/>
      <c r="T4" s="3"/>
      <c r="U4" s="3"/>
      <c r="V4" s="3"/>
      <c r="W4" s="3"/>
    </row>
    <row r="5" spans="1:23" ht="15.75" customHeight="1" x14ac:dyDescent="0.25">
      <c r="A5" s="1"/>
      <c r="B5" s="107" t="s">
        <v>72</v>
      </c>
      <c r="C5" s="107"/>
      <c r="D5" s="107"/>
      <c r="E5" s="107"/>
      <c r="F5" s="107"/>
      <c r="G5" s="107"/>
      <c r="H5" s="8"/>
      <c r="I5" s="8"/>
      <c r="J5" s="9"/>
      <c r="K5" s="9"/>
      <c r="L5" s="8"/>
      <c r="M5" s="8"/>
      <c r="N5" s="3"/>
      <c r="O5" s="3"/>
      <c r="P5" s="3"/>
      <c r="Q5" s="3"/>
      <c r="R5" s="3"/>
      <c r="S5" s="3"/>
    </row>
    <row r="6" spans="1:23" ht="12" customHeight="1" x14ac:dyDescent="0.25">
      <c r="A6" s="3"/>
      <c r="B6" s="3"/>
      <c r="C6" s="53"/>
      <c r="D6" s="53"/>
      <c r="E6" s="53"/>
      <c r="F6" s="53"/>
      <c r="G6" s="3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3" ht="27.75" customHeight="1" x14ac:dyDescent="0.25">
      <c r="A7" s="98" t="s">
        <v>0</v>
      </c>
      <c r="B7" s="100" t="s">
        <v>1</v>
      </c>
      <c r="C7" s="102" t="s">
        <v>64</v>
      </c>
      <c r="D7" s="103"/>
      <c r="E7" s="103"/>
      <c r="F7" s="89" t="s">
        <v>47</v>
      </c>
      <c r="G7" s="90" t="s">
        <v>54</v>
      </c>
      <c r="H7" s="93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3" ht="40.5" customHeight="1" x14ac:dyDescent="0.25">
      <c r="A8" s="99"/>
      <c r="B8" s="101"/>
      <c r="C8" s="55" t="s">
        <v>51</v>
      </c>
      <c r="D8" s="55" t="s">
        <v>52</v>
      </c>
      <c r="E8" s="56" t="s">
        <v>53</v>
      </c>
      <c r="F8" s="90"/>
      <c r="G8" s="55" t="s">
        <v>55</v>
      </c>
      <c r="H8" s="44" t="s">
        <v>56</v>
      </c>
      <c r="I8" s="5"/>
      <c r="J8" s="5"/>
      <c r="K8" s="5"/>
      <c r="L8" s="82" t="s">
        <v>65</v>
      </c>
      <c r="M8" s="5"/>
      <c r="N8" s="5"/>
      <c r="O8" s="5"/>
      <c r="P8" s="5"/>
      <c r="Q8" s="5"/>
      <c r="R8" s="5"/>
      <c r="S8" s="5"/>
    </row>
    <row r="9" spans="1:23" ht="24.75" customHeight="1" x14ac:dyDescent="0.25">
      <c r="A9" s="13" t="s">
        <v>33</v>
      </c>
      <c r="B9" s="14" t="s">
        <v>34</v>
      </c>
      <c r="C9" s="54">
        <f t="shared" ref="C9:E9" si="0">SUM(C10:C38)</f>
        <v>482245</v>
      </c>
      <c r="D9" s="54">
        <f t="shared" si="0"/>
        <v>241122.5</v>
      </c>
      <c r="E9" s="54">
        <f t="shared" si="0"/>
        <v>5500</v>
      </c>
      <c r="F9" s="57">
        <f>E9+D9+C9</f>
        <v>728867.5</v>
      </c>
      <c r="G9" s="37">
        <f>SUM(G10:G38)</f>
        <v>401.51166666666666</v>
      </c>
      <c r="H9" s="37">
        <f>SUM(H10:H38)</f>
        <v>6</v>
      </c>
      <c r="I9" s="16"/>
      <c r="J9" s="16"/>
      <c r="K9" s="16"/>
      <c r="L9" s="16"/>
      <c r="M9" s="16"/>
      <c r="N9" s="16"/>
      <c r="O9" s="16"/>
      <c r="P9" s="16"/>
      <c r="Q9" s="16"/>
    </row>
    <row r="10" spans="1:23" ht="18" customHeight="1" x14ac:dyDescent="0.25">
      <c r="A10" s="17">
        <v>1</v>
      </c>
      <c r="B10" s="18" t="s">
        <v>2</v>
      </c>
      <c r="C10" s="19">
        <v>50153</v>
      </c>
      <c r="D10" s="19">
        <f>C10/2</f>
        <v>25076.5</v>
      </c>
      <c r="E10" s="19"/>
      <c r="F10" s="58">
        <f t="shared" ref="F10:F38" si="1">E10+D10+C10</f>
        <v>75229.5</v>
      </c>
      <c r="G10" s="39">
        <f>F10/1800</f>
        <v>41.794166666666669</v>
      </c>
      <c r="H10" s="40"/>
      <c r="I10" s="60"/>
      <c r="J10" s="83"/>
      <c r="K10" s="20"/>
      <c r="L10" s="20"/>
      <c r="M10" s="20"/>
      <c r="N10" s="20"/>
      <c r="O10" s="20"/>
      <c r="P10" s="20"/>
      <c r="Q10" s="20"/>
      <c r="R10" s="20"/>
      <c r="S10" s="20"/>
    </row>
    <row r="11" spans="1:23" ht="18" customHeight="1" x14ac:dyDescent="0.25">
      <c r="A11" s="17">
        <v>2</v>
      </c>
      <c r="B11" s="18" t="s">
        <v>35</v>
      </c>
      <c r="C11" s="19">
        <v>62930</v>
      </c>
      <c r="D11" s="19">
        <f t="shared" ref="D11:D38" si="2">C11/2</f>
        <v>31465</v>
      </c>
      <c r="E11" s="19"/>
      <c r="F11" s="58">
        <f t="shared" si="1"/>
        <v>94395</v>
      </c>
      <c r="G11" s="39">
        <f t="shared" ref="G11:G38" si="3">F11/1800</f>
        <v>52.44166666666667</v>
      </c>
      <c r="H11" s="40"/>
      <c r="I11" s="60"/>
      <c r="J11" s="83"/>
      <c r="K11" s="20"/>
      <c r="L11" s="20"/>
      <c r="M11" s="20"/>
      <c r="N11" s="20"/>
      <c r="O11" s="20"/>
      <c r="P11" s="20"/>
      <c r="Q11" s="20"/>
      <c r="R11" s="20"/>
      <c r="S11" s="20"/>
    </row>
    <row r="12" spans="1:23" ht="18" customHeight="1" x14ac:dyDescent="0.25">
      <c r="A12" s="17">
        <v>3</v>
      </c>
      <c r="B12" s="22" t="s">
        <v>3</v>
      </c>
      <c r="C12" s="19">
        <v>10113</v>
      </c>
      <c r="D12" s="19">
        <f t="shared" si="2"/>
        <v>5056.5</v>
      </c>
      <c r="E12" s="19"/>
      <c r="F12" s="58">
        <f t="shared" si="1"/>
        <v>15169.5</v>
      </c>
      <c r="G12" s="39">
        <f t="shared" si="3"/>
        <v>8.4275000000000002</v>
      </c>
      <c r="H12" s="40"/>
      <c r="I12" s="60"/>
      <c r="J12" s="83"/>
      <c r="K12" s="20"/>
      <c r="L12" s="20"/>
      <c r="M12" s="20"/>
      <c r="N12" s="20"/>
      <c r="O12" s="20"/>
      <c r="P12" s="20"/>
      <c r="Q12" s="20"/>
      <c r="R12" s="20"/>
      <c r="S12" s="20"/>
    </row>
    <row r="13" spans="1:23" ht="18" customHeight="1" x14ac:dyDescent="0.25">
      <c r="A13" s="17">
        <v>4</v>
      </c>
      <c r="B13" s="22" t="s">
        <v>4</v>
      </c>
      <c r="C13" s="19">
        <v>8388</v>
      </c>
      <c r="D13" s="19">
        <f t="shared" si="2"/>
        <v>4194</v>
      </c>
      <c r="E13" s="19">
        <v>1800</v>
      </c>
      <c r="F13" s="58">
        <f t="shared" si="1"/>
        <v>14382</v>
      </c>
      <c r="G13" s="39">
        <v>7</v>
      </c>
      <c r="H13" s="40">
        <v>2</v>
      </c>
      <c r="I13" s="60"/>
      <c r="J13" s="83"/>
      <c r="K13" s="20"/>
      <c r="L13" s="20"/>
      <c r="M13" s="20"/>
      <c r="N13" s="20"/>
      <c r="O13" s="20"/>
      <c r="P13" s="20"/>
      <c r="Q13" s="20"/>
      <c r="R13" s="20"/>
      <c r="S13" s="20"/>
    </row>
    <row r="14" spans="1:23" ht="18" customHeight="1" x14ac:dyDescent="0.25">
      <c r="A14" s="17">
        <v>5</v>
      </c>
      <c r="B14" s="22" t="s">
        <v>5</v>
      </c>
      <c r="C14" s="19">
        <v>21653</v>
      </c>
      <c r="D14" s="19">
        <f t="shared" si="2"/>
        <v>10826.5</v>
      </c>
      <c r="E14" s="19"/>
      <c r="F14" s="58">
        <f t="shared" si="1"/>
        <v>32479.5</v>
      </c>
      <c r="G14" s="39">
        <f t="shared" si="3"/>
        <v>18.044166666666666</v>
      </c>
      <c r="H14" s="40"/>
      <c r="I14" s="60"/>
      <c r="J14" s="83"/>
      <c r="K14" s="20"/>
      <c r="L14" s="20"/>
      <c r="M14" s="20"/>
      <c r="N14" s="20"/>
      <c r="O14" s="20"/>
      <c r="P14" s="20"/>
      <c r="Q14" s="20"/>
      <c r="R14" s="20"/>
      <c r="S14" s="20"/>
    </row>
    <row r="15" spans="1:23" ht="18" customHeight="1" x14ac:dyDescent="0.25">
      <c r="A15" s="17">
        <v>6</v>
      </c>
      <c r="B15" s="22" t="s">
        <v>36</v>
      </c>
      <c r="C15" s="19">
        <v>12950</v>
      </c>
      <c r="D15" s="19">
        <f t="shared" si="2"/>
        <v>6475</v>
      </c>
      <c r="E15" s="19"/>
      <c r="F15" s="58">
        <f t="shared" si="1"/>
        <v>19425</v>
      </c>
      <c r="G15" s="39">
        <f t="shared" si="3"/>
        <v>10.791666666666666</v>
      </c>
      <c r="H15" s="40"/>
      <c r="I15" s="60"/>
      <c r="J15" s="83"/>
      <c r="K15" s="20"/>
      <c r="L15" s="20"/>
      <c r="M15" s="20"/>
      <c r="N15" s="20"/>
      <c r="O15" s="20"/>
      <c r="P15" s="20"/>
      <c r="Q15" s="20"/>
      <c r="R15" s="20"/>
      <c r="S15" s="20"/>
    </row>
    <row r="16" spans="1:23" ht="18" customHeight="1" x14ac:dyDescent="0.25">
      <c r="A16" s="17">
        <v>7</v>
      </c>
      <c r="B16" s="22" t="s">
        <v>37</v>
      </c>
      <c r="C16" s="19">
        <v>1138</v>
      </c>
      <c r="D16" s="19">
        <f t="shared" si="2"/>
        <v>569</v>
      </c>
      <c r="E16" s="19"/>
      <c r="F16" s="58">
        <f t="shared" si="1"/>
        <v>1707</v>
      </c>
      <c r="G16" s="39">
        <f t="shared" si="3"/>
        <v>0.94833333333333336</v>
      </c>
      <c r="H16" s="40"/>
      <c r="I16" s="60"/>
      <c r="J16" s="83"/>
      <c r="K16" s="20"/>
      <c r="L16" s="20"/>
      <c r="M16" s="20"/>
      <c r="N16" s="20"/>
      <c r="O16" s="20"/>
      <c r="P16" s="20"/>
      <c r="Q16" s="20"/>
      <c r="R16" s="20"/>
      <c r="S16" s="20"/>
    </row>
    <row r="17" spans="1:19" ht="18" customHeight="1" x14ac:dyDescent="0.25">
      <c r="A17" s="17">
        <v>8</v>
      </c>
      <c r="B17" s="22" t="s">
        <v>38</v>
      </c>
      <c r="C17" s="19">
        <v>1238</v>
      </c>
      <c r="D17" s="19">
        <f t="shared" si="2"/>
        <v>619</v>
      </c>
      <c r="E17" s="19"/>
      <c r="F17" s="58">
        <f t="shared" si="1"/>
        <v>1857</v>
      </c>
      <c r="G17" s="39">
        <f t="shared" si="3"/>
        <v>1.0316666666666667</v>
      </c>
      <c r="H17" s="40"/>
      <c r="I17" s="60"/>
      <c r="J17" s="83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18" customHeight="1" x14ac:dyDescent="0.25">
      <c r="A18" s="17">
        <v>9</v>
      </c>
      <c r="B18" s="22" t="s">
        <v>39</v>
      </c>
      <c r="C18" s="19">
        <v>7563</v>
      </c>
      <c r="D18" s="19">
        <f t="shared" si="2"/>
        <v>3781.5</v>
      </c>
      <c r="E18" s="19">
        <v>1600</v>
      </c>
      <c r="F18" s="58">
        <f t="shared" si="1"/>
        <v>12944.5</v>
      </c>
      <c r="G18" s="39">
        <v>6</v>
      </c>
      <c r="H18" s="40">
        <v>2</v>
      </c>
      <c r="I18" s="60"/>
      <c r="J18" s="83"/>
      <c r="K18" s="20"/>
      <c r="L18" s="20"/>
      <c r="M18" s="20"/>
      <c r="N18" s="20"/>
      <c r="O18" s="20"/>
      <c r="P18" s="20"/>
      <c r="Q18" s="20"/>
      <c r="R18" s="20"/>
      <c r="S18" s="20"/>
    </row>
    <row r="19" spans="1:19" s="86" customFormat="1" ht="18" customHeight="1" x14ac:dyDescent="0.25">
      <c r="A19" s="17">
        <v>10</v>
      </c>
      <c r="B19" s="22" t="s">
        <v>6</v>
      </c>
      <c r="C19" s="19">
        <v>5620</v>
      </c>
      <c r="D19" s="19">
        <f t="shared" si="2"/>
        <v>2810</v>
      </c>
      <c r="E19" s="19"/>
      <c r="F19" s="58">
        <f t="shared" si="1"/>
        <v>8430</v>
      </c>
      <c r="G19" s="39">
        <f t="shared" si="3"/>
        <v>4.6833333333333336</v>
      </c>
      <c r="H19" s="40"/>
      <c r="I19" s="60"/>
      <c r="J19" s="83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8" customHeight="1" x14ac:dyDescent="0.25">
      <c r="A20" s="17">
        <v>11</v>
      </c>
      <c r="B20" s="22" t="s">
        <v>7</v>
      </c>
      <c r="C20" s="19">
        <v>22880</v>
      </c>
      <c r="D20" s="19">
        <f t="shared" si="2"/>
        <v>11440</v>
      </c>
      <c r="E20" s="19">
        <v>2100</v>
      </c>
      <c r="F20" s="58">
        <f t="shared" si="1"/>
        <v>36420</v>
      </c>
      <c r="G20" s="39">
        <v>19</v>
      </c>
      <c r="H20" s="40">
        <v>2</v>
      </c>
      <c r="I20" s="60"/>
      <c r="J20" s="83"/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18" customHeight="1" x14ac:dyDescent="0.25">
      <c r="A21" s="17">
        <v>12</v>
      </c>
      <c r="B21" s="22" t="s">
        <v>8</v>
      </c>
      <c r="C21" s="19">
        <v>7463</v>
      </c>
      <c r="D21" s="19">
        <f t="shared" si="2"/>
        <v>3731.5</v>
      </c>
      <c r="E21" s="19"/>
      <c r="F21" s="58">
        <f t="shared" si="1"/>
        <v>11194.5</v>
      </c>
      <c r="G21" s="39">
        <f t="shared" si="3"/>
        <v>6.2191666666666663</v>
      </c>
      <c r="H21" s="40"/>
      <c r="I21" s="60"/>
      <c r="J21" s="83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18" customHeight="1" x14ac:dyDescent="0.25">
      <c r="A22" s="17">
        <v>13</v>
      </c>
      <c r="B22" s="22" t="s">
        <v>9</v>
      </c>
      <c r="C22" s="19">
        <v>7750</v>
      </c>
      <c r="D22" s="19">
        <f t="shared" si="2"/>
        <v>3875</v>
      </c>
      <c r="E22" s="19"/>
      <c r="F22" s="58">
        <f t="shared" si="1"/>
        <v>11625</v>
      </c>
      <c r="G22" s="39">
        <f t="shared" si="3"/>
        <v>6.458333333333333</v>
      </c>
      <c r="H22" s="40"/>
      <c r="I22" s="60"/>
      <c r="J22" s="83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18" customHeight="1" x14ac:dyDescent="0.25">
      <c r="A23" s="17">
        <v>14</v>
      </c>
      <c r="B23" s="22" t="s">
        <v>10</v>
      </c>
      <c r="C23" s="19">
        <v>9090</v>
      </c>
      <c r="D23" s="19">
        <f t="shared" si="2"/>
        <v>4545</v>
      </c>
      <c r="E23" s="19"/>
      <c r="F23" s="58">
        <f t="shared" si="1"/>
        <v>13635</v>
      </c>
      <c r="G23" s="39">
        <f t="shared" si="3"/>
        <v>7.5750000000000002</v>
      </c>
      <c r="H23" s="40"/>
      <c r="I23" s="60"/>
      <c r="J23" s="83"/>
      <c r="K23" s="20"/>
      <c r="L23" s="20"/>
      <c r="M23" s="20"/>
      <c r="N23" s="20"/>
      <c r="O23" s="20"/>
      <c r="P23" s="20"/>
      <c r="Q23" s="20"/>
      <c r="R23" s="20"/>
      <c r="S23" s="20"/>
    </row>
    <row r="24" spans="1:19" ht="18" customHeight="1" x14ac:dyDescent="0.25">
      <c r="A24" s="17">
        <v>15</v>
      </c>
      <c r="B24" s="22" t="s">
        <v>11</v>
      </c>
      <c r="C24" s="19">
        <v>34715</v>
      </c>
      <c r="D24" s="19">
        <f t="shared" si="2"/>
        <v>17357.5</v>
      </c>
      <c r="E24" s="19"/>
      <c r="F24" s="58">
        <f t="shared" si="1"/>
        <v>52072.5</v>
      </c>
      <c r="G24" s="39">
        <f t="shared" si="3"/>
        <v>28.929166666666667</v>
      </c>
      <c r="H24" s="40"/>
      <c r="I24" s="60"/>
      <c r="J24" s="83"/>
      <c r="K24" s="20"/>
      <c r="L24" s="20"/>
      <c r="M24" s="20"/>
      <c r="N24" s="20"/>
      <c r="O24" s="20"/>
      <c r="P24" s="20"/>
      <c r="Q24" s="20"/>
      <c r="R24" s="20"/>
      <c r="S24" s="20"/>
    </row>
    <row r="25" spans="1:19" s="86" customFormat="1" ht="18" customHeight="1" x14ac:dyDescent="0.25">
      <c r="A25" s="17">
        <v>16</v>
      </c>
      <c r="B25" s="22" t="s">
        <v>12</v>
      </c>
      <c r="C25" s="19">
        <v>12825</v>
      </c>
      <c r="D25" s="19">
        <f t="shared" si="2"/>
        <v>6412.5</v>
      </c>
      <c r="E25" s="19"/>
      <c r="F25" s="58">
        <f t="shared" si="1"/>
        <v>19237.5</v>
      </c>
      <c r="G25" s="39">
        <f t="shared" si="3"/>
        <v>10.6875</v>
      </c>
      <c r="H25" s="40"/>
      <c r="I25" s="60"/>
      <c r="J25" s="83"/>
      <c r="K25" s="20"/>
      <c r="L25" s="20"/>
      <c r="M25" s="20"/>
      <c r="N25" s="20"/>
      <c r="O25" s="20"/>
      <c r="P25" s="20"/>
      <c r="Q25" s="20"/>
      <c r="R25" s="20"/>
      <c r="S25" s="20"/>
    </row>
    <row r="26" spans="1:19" ht="18" customHeight="1" x14ac:dyDescent="0.25">
      <c r="A26" s="17">
        <v>17</v>
      </c>
      <c r="B26" s="22" t="s">
        <v>13</v>
      </c>
      <c r="C26" s="19">
        <v>5638</v>
      </c>
      <c r="D26" s="19">
        <f t="shared" si="2"/>
        <v>2819</v>
      </c>
      <c r="E26" s="19"/>
      <c r="F26" s="58">
        <f t="shared" si="1"/>
        <v>8457</v>
      </c>
      <c r="G26" s="39">
        <f t="shared" si="3"/>
        <v>4.6983333333333333</v>
      </c>
      <c r="H26" s="40"/>
      <c r="I26" s="60"/>
      <c r="J26" s="83"/>
      <c r="K26" s="20"/>
      <c r="L26" s="20"/>
      <c r="M26" s="20"/>
      <c r="N26" s="20"/>
      <c r="O26" s="20"/>
      <c r="P26" s="20"/>
      <c r="Q26" s="20"/>
      <c r="R26" s="20"/>
      <c r="S26" s="20"/>
    </row>
    <row r="27" spans="1:19" ht="18" customHeight="1" x14ac:dyDescent="0.25">
      <c r="A27" s="17">
        <v>18</v>
      </c>
      <c r="B27" s="22" t="s">
        <v>14</v>
      </c>
      <c r="C27" s="19">
        <v>3863</v>
      </c>
      <c r="D27" s="19">
        <f t="shared" si="2"/>
        <v>1931.5</v>
      </c>
      <c r="E27" s="19"/>
      <c r="F27" s="58">
        <f t="shared" si="1"/>
        <v>5794.5</v>
      </c>
      <c r="G27" s="39">
        <f t="shared" si="3"/>
        <v>3.2191666666666667</v>
      </c>
      <c r="H27" s="40"/>
      <c r="I27" s="60"/>
      <c r="J27" s="83"/>
      <c r="K27" s="20"/>
      <c r="L27" s="20"/>
      <c r="M27" s="20"/>
      <c r="N27" s="20"/>
      <c r="O27" s="20"/>
      <c r="P27" s="20"/>
      <c r="Q27" s="20"/>
      <c r="R27" s="20"/>
      <c r="S27" s="20"/>
    </row>
    <row r="28" spans="1:19" ht="18" customHeight="1" x14ac:dyDescent="0.25">
      <c r="A28" s="17">
        <v>19</v>
      </c>
      <c r="B28" s="22" t="s">
        <v>15</v>
      </c>
      <c r="C28" s="19">
        <v>1825</v>
      </c>
      <c r="D28" s="19">
        <f t="shared" si="2"/>
        <v>912.5</v>
      </c>
      <c r="E28" s="19"/>
      <c r="F28" s="58">
        <f t="shared" si="1"/>
        <v>2737.5</v>
      </c>
      <c r="G28" s="39">
        <f t="shared" si="3"/>
        <v>1.5208333333333333</v>
      </c>
      <c r="H28" s="40"/>
      <c r="I28" s="60"/>
      <c r="J28" s="83"/>
      <c r="K28" s="20"/>
      <c r="L28" s="20"/>
      <c r="M28" s="20"/>
      <c r="N28" s="20"/>
      <c r="O28" s="20"/>
      <c r="P28" s="20"/>
      <c r="Q28" s="20"/>
      <c r="R28" s="20"/>
      <c r="S28" s="20"/>
    </row>
    <row r="29" spans="1:19" ht="18" customHeight="1" x14ac:dyDescent="0.25">
      <c r="A29" s="17">
        <v>20</v>
      </c>
      <c r="B29" s="23" t="s">
        <v>16</v>
      </c>
      <c r="C29" s="19">
        <v>19375</v>
      </c>
      <c r="D29" s="19">
        <f t="shared" si="2"/>
        <v>9687.5</v>
      </c>
      <c r="E29" s="19"/>
      <c r="F29" s="58">
        <f t="shared" si="1"/>
        <v>29062.5</v>
      </c>
      <c r="G29" s="39">
        <f t="shared" si="3"/>
        <v>16.145833333333332</v>
      </c>
      <c r="H29" s="40"/>
      <c r="I29" s="60"/>
      <c r="J29" s="83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18" customHeight="1" x14ac:dyDescent="0.25">
      <c r="A30" s="17">
        <v>21</v>
      </c>
      <c r="B30" s="24" t="s">
        <v>17</v>
      </c>
      <c r="C30" s="19">
        <v>27613</v>
      </c>
      <c r="D30" s="19">
        <f t="shared" si="2"/>
        <v>13806.5</v>
      </c>
      <c r="E30" s="19"/>
      <c r="F30" s="58">
        <f t="shared" si="1"/>
        <v>41419.5</v>
      </c>
      <c r="G30" s="39">
        <f t="shared" si="3"/>
        <v>23.010833333333334</v>
      </c>
      <c r="H30" s="40"/>
      <c r="I30" s="60"/>
      <c r="J30" s="83"/>
      <c r="K30" s="20"/>
      <c r="L30" s="20"/>
      <c r="M30" s="20"/>
      <c r="N30" s="20"/>
      <c r="O30" s="20"/>
      <c r="P30" s="20"/>
      <c r="Q30" s="20"/>
      <c r="R30" s="20"/>
      <c r="S30" s="20"/>
    </row>
    <row r="31" spans="1:19" ht="18" customHeight="1" x14ac:dyDescent="0.25">
      <c r="A31" s="17">
        <v>22</v>
      </c>
      <c r="B31" s="24" t="s">
        <v>18</v>
      </c>
      <c r="C31" s="19">
        <v>10730</v>
      </c>
      <c r="D31" s="19">
        <f t="shared" si="2"/>
        <v>5365</v>
      </c>
      <c r="E31" s="19"/>
      <c r="F31" s="58">
        <f t="shared" si="1"/>
        <v>16095</v>
      </c>
      <c r="G31" s="39">
        <f t="shared" si="3"/>
        <v>8.9416666666666664</v>
      </c>
      <c r="H31" s="40"/>
      <c r="I31" s="60"/>
      <c r="J31" s="83"/>
      <c r="K31" s="20"/>
      <c r="L31" s="20"/>
      <c r="M31" s="20"/>
      <c r="N31" s="20"/>
      <c r="O31" s="20"/>
      <c r="P31" s="20"/>
      <c r="Q31" s="20"/>
      <c r="R31" s="20"/>
      <c r="S31" s="20"/>
    </row>
    <row r="32" spans="1:19" s="86" customFormat="1" ht="18" customHeight="1" x14ac:dyDescent="0.25">
      <c r="A32" s="17">
        <v>23</v>
      </c>
      <c r="B32" s="24" t="s">
        <v>66</v>
      </c>
      <c r="C32" s="19">
        <v>5950</v>
      </c>
      <c r="D32" s="19">
        <f t="shared" si="2"/>
        <v>2975</v>
      </c>
      <c r="E32" s="19"/>
      <c r="F32" s="58">
        <f t="shared" si="1"/>
        <v>8925</v>
      </c>
      <c r="G32" s="39">
        <f t="shared" si="3"/>
        <v>4.958333333333333</v>
      </c>
      <c r="H32" s="40"/>
      <c r="I32" s="60"/>
      <c r="J32" s="83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18" customHeight="1" x14ac:dyDescent="0.25">
      <c r="A33" s="17">
        <v>24</v>
      </c>
      <c r="B33" s="24" t="s">
        <v>67</v>
      </c>
      <c r="C33" s="19">
        <v>42100</v>
      </c>
      <c r="D33" s="19">
        <f t="shared" si="2"/>
        <v>21050</v>
      </c>
      <c r="E33" s="19"/>
      <c r="F33" s="58">
        <f t="shared" si="1"/>
        <v>63150</v>
      </c>
      <c r="G33" s="39">
        <f t="shared" si="3"/>
        <v>35.083333333333336</v>
      </c>
      <c r="H33" s="40"/>
      <c r="I33" s="60"/>
      <c r="J33" s="83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18" customHeight="1" x14ac:dyDescent="0.25">
      <c r="A34" s="17">
        <v>25</v>
      </c>
      <c r="B34" s="24" t="s">
        <v>19</v>
      </c>
      <c r="C34" s="19">
        <v>23125</v>
      </c>
      <c r="D34" s="19">
        <f t="shared" si="2"/>
        <v>11562.5</v>
      </c>
      <c r="E34" s="19"/>
      <c r="F34" s="58">
        <f t="shared" si="1"/>
        <v>34687.5</v>
      </c>
      <c r="G34" s="39">
        <f t="shared" si="3"/>
        <v>19.270833333333332</v>
      </c>
      <c r="H34" s="40"/>
      <c r="I34" s="60"/>
      <c r="J34" s="83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18" customHeight="1" x14ac:dyDescent="0.25">
      <c r="A35" s="17">
        <v>26</v>
      </c>
      <c r="B35" s="24" t="s">
        <v>20</v>
      </c>
      <c r="C35" s="19">
        <v>13325</v>
      </c>
      <c r="D35" s="19">
        <f t="shared" si="2"/>
        <v>6662.5</v>
      </c>
      <c r="E35" s="19"/>
      <c r="F35" s="58">
        <f t="shared" si="1"/>
        <v>19987.5</v>
      </c>
      <c r="G35" s="39">
        <f t="shared" si="3"/>
        <v>11.104166666666666</v>
      </c>
      <c r="H35" s="40"/>
      <c r="I35" s="60"/>
      <c r="J35" s="83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18" customHeight="1" x14ac:dyDescent="0.25">
      <c r="A36" s="17">
        <v>27</v>
      </c>
      <c r="B36" s="24" t="s">
        <v>21</v>
      </c>
      <c r="C36" s="19">
        <v>1388</v>
      </c>
      <c r="D36" s="19">
        <f t="shared" si="2"/>
        <v>694</v>
      </c>
      <c r="E36" s="19"/>
      <c r="F36" s="58">
        <f t="shared" si="1"/>
        <v>2082</v>
      </c>
      <c r="G36" s="39">
        <f t="shared" si="3"/>
        <v>1.1566666666666667</v>
      </c>
      <c r="H36" s="40"/>
      <c r="I36" s="60"/>
      <c r="J36" s="83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18" customHeight="1" x14ac:dyDescent="0.25">
      <c r="A37" s="17">
        <v>28</v>
      </c>
      <c r="B37" s="24" t="s">
        <v>22</v>
      </c>
      <c r="C37" s="19">
        <v>26569</v>
      </c>
      <c r="D37" s="19">
        <f t="shared" si="2"/>
        <v>13284.5</v>
      </c>
      <c r="E37" s="19"/>
      <c r="F37" s="58">
        <f t="shared" si="1"/>
        <v>39853.5</v>
      </c>
      <c r="G37" s="39">
        <f t="shared" si="3"/>
        <v>22.140833333333333</v>
      </c>
      <c r="H37" s="40"/>
      <c r="I37" s="60"/>
      <c r="J37" s="83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8" customHeight="1" x14ac:dyDescent="0.25">
      <c r="A38" s="17">
        <v>29</v>
      </c>
      <c r="B38" s="24" t="s">
        <v>23</v>
      </c>
      <c r="C38" s="19">
        <v>24275</v>
      </c>
      <c r="D38" s="19">
        <f t="shared" si="2"/>
        <v>12137.5</v>
      </c>
      <c r="E38" s="19"/>
      <c r="F38" s="59">
        <f t="shared" si="1"/>
        <v>36412.5</v>
      </c>
      <c r="G38" s="39">
        <f t="shared" si="3"/>
        <v>20.229166666666668</v>
      </c>
      <c r="H38" s="40"/>
      <c r="I38" s="60"/>
      <c r="J38" s="83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27.75" customHeight="1" x14ac:dyDescent="0.25">
      <c r="A39" s="108" t="s">
        <v>40</v>
      </c>
      <c r="B39" s="110" t="s">
        <v>41</v>
      </c>
      <c r="C39" s="102" t="s">
        <v>50</v>
      </c>
      <c r="D39" s="103"/>
      <c r="E39" s="103"/>
      <c r="F39" s="91" t="s">
        <v>47</v>
      </c>
      <c r="G39" s="90" t="s">
        <v>54</v>
      </c>
      <c r="H39" s="93"/>
      <c r="I39" s="60"/>
      <c r="J39" s="83"/>
      <c r="K39" s="20"/>
      <c r="L39" s="20"/>
      <c r="M39" s="20"/>
      <c r="N39" s="20"/>
      <c r="O39" s="20"/>
      <c r="P39" s="20"/>
      <c r="Q39" s="20"/>
      <c r="R39" s="20"/>
      <c r="S39" s="20"/>
    </row>
    <row r="40" spans="1:19" ht="24" customHeight="1" x14ac:dyDescent="0.25">
      <c r="A40" s="99"/>
      <c r="B40" s="109"/>
      <c r="C40" s="44" t="s">
        <v>51</v>
      </c>
      <c r="D40" s="44" t="s">
        <v>52</v>
      </c>
      <c r="E40" s="64" t="s">
        <v>53</v>
      </c>
      <c r="F40" s="92"/>
      <c r="G40" s="55" t="s">
        <v>55</v>
      </c>
      <c r="H40" s="44" t="s">
        <v>56</v>
      </c>
      <c r="I40" s="60"/>
      <c r="J40" s="83"/>
      <c r="K40" s="16"/>
      <c r="L40" s="16"/>
      <c r="M40" s="16"/>
      <c r="N40" s="16"/>
      <c r="O40" s="16"/>
      <c r="P40" s="16"/>
      <c r="Q40" s="16"/>
      <c r="R40" s="16"/>
      <c r="S40" s="16"/>
    </row>
    <row r="41" spans="1:19" ht="20.25" customHeight="1" x14ac:dyDescent="0.25">
      <c r="A41" s="109"/>
      <c r="B41" s="25" t="s">
        <v>42</v>
      </c>
      <c r="C41" s="26">
        <f t="shared" ref="C41:E41" si="4">SUM(C42)</f>
        <v>100000</v>
      </c>
      <c r="D41" s="26">
        <f t="shared" si="4"/>
        <v>50000</v>
      </c>
      <c r="E41" s="26">
        <f t="shared" si="4"/>
        <v>0</v>
      </c>
      <c r="F41" s="35">
        <f>F42</f>
        <v>150000</v>
      </c>
      <c r="G41" s="41">
        <f>G42</f>
        <v>83.333333333333329</v>
      </c>
      <c r="H41" s="41">
        <f>H42</f>
        <v>0</v>
      </c>
      <c r="I41" s="60"/>
      <c r="J41" s="83"/>
      <c r="K41" s="16"/>
      <c r="L41" s="16"/>
      <c r="M41" s="16"/>
      <c r="N41" s="16"/>
      <c r="O41" s="16"/>
      <c r="P41" s="16"/>
      <c r="Q41" s="16"/>
      <c r="R41" s="16"/>
      <c r="S41" s="16"/>
    </row>
    <row r="42" spans="1:19" ht="36.75" customHeight="1" x14ac:dyDescent="0.25">
      <c r="A42" s="27">
        <v>1</v>
      </c>
      <c r="B42" s="22" t="s">
        <v>43</v>
      </c>
      <c r="C42" s="28">
        <v>100000</v>
      </c>
      <c r="D42" s="28">
        <v>50000</v>
      </c>
      <c r="E42" s="28"/>
      <c r="F42" s="36">
        <v>150000</v>
      </c>
      <c r="G42" s="42">
        <f>F42/1800</f>
        <v>83.333333333333329</v>
      </c>
      <c r="H42" s="38"/>
      <c r="I42" s="60"/>
      <c r="J42" s="83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21" customHeight="1" x14ac:dyDescent="0.25">
      <c r="A43" s="17"/>
      <c r="B43" s="29" t="s">
        <v>44</v>
      </c>
      <c r="C43" s="26">
        <f t="shared" ref="C43:E43" si="5">C9+C41</f>
        <v>582245</v>
      </c>
      <c r="D43" s="26">
        <f t="shared" si="5"/>
        <v>291122.5</v>
      </c>
      <c r="E43" s="26">
        <f t="shared" si="5"/>
        <v>5500</v>
      </c>
      <c r="F43" s="35">
        <f>F41+F9</f>
        <v>878867.5</v>
      </c>
      <c r="G43" s="41">
        <f>G41+G9</f>
        <v>484.84499999999997</v>
      </c>
      <c r="H43" s="41">
        <f>H41+H9</f>
        <v>6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ht="14.25" customHeight="1" x14ac:dyDescent="0.25">
      <c r="A44" s="3"/>
      <c r="B44" s="94"/>
      <c r="C44" s="95"/>
      <c r="D44" s="95"/>
      <c r="E44" s="95"/>
      <c r="F44" s="95"/>
      <c r="G44" s="96"/>
      <c r="H44" s="5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2.75" customHeight="1" x14ac:dyDescent="0.25">
      <c r="A45" s="6"/>
      <c r="B45" s="62" t="s">
        <v>58</v>
      </c>
      <c r="C45" s="7"/>
      <c r="D45" s="7"/>
      <c r="E45" s="87"/>
      <c r="F45" s="88"/>
      <c r="G45" s="8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B46" s="63" t="s">
        <v>59</v>
      </c>
    </row>
    <row r="47" spans="1:19" x14ac:dyDescent="0.25">
      <c r="B47" s="63" t="s">
        <v>60</v>
      </c>
    </row>
  </sheetData>
  <mergeCells count="19">
    <mergeCell ref="B5:G5"/>
    <mergeCell ref="A39:A41"/>
    <mergeCell ref="B39:B40"/>
    <mergeCell ref="C39:E39"/>
    <mergeCell ref="A3:H3"/>
    <mergeCell ref="D1:H1"/>
    <mergeCell ref="D2:H2"/>
    <mergeCell ref="A1:C1"/>
    <mergeCell ref="A2:C2"/>
    <mergeCell ref="A7:A8"/>
    <mergeCell ref="B7:B8"/>
    <mergeCell ref="C7:E7"/>
    <mergeCell ref="B4:G4"/>
    <mergeCell ref="E45:G45"/>
    <mergeCell ref="F7:F8"/>
    <mergeCell ref="F39:F40"/>
    <mergeCell ref="G7:H7"/>
    <mergeCell ref="G39:H39"/>
    <mergeCell ref="B44:G4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topLeftCell="A4" workbookViewId="0">
      <selection activeCell="Q41" sqref="Q41"/>
    </sheetView>
  </sheetViews>
  <sheetFormatPr defaultRowHeight="15.75" x14ac:dyDescent="0.25"/>
  <cols>
    <col min="1" max="1" width="5" customWidth="1"/>
    <col min="2" max="2" width="15.875" customWidth="1"/>
    <col min="3" max="3" width="7.875" customWidth="1"/>
    <col min="10" max="12" width="10.75" customWidth="1"/>
  </cols>
  <sheetData>
    <row r="1" spans="1:25" ht="16.5" x14ac:dyDescent="0.25">
      <c r="A1" s="125" t="s">
        <v>68</v>
      </c>
      <c r="B1" s="125"/>
      <c r="C1" s="125"/>
      <c r="D1" s="126" t="s">
        <v>70</v>
      </c>
      <c r="E1" s="126"/>
      <c r="F1" s="126"/>
      <c r="G1" s="126"/>
      <c r="H1" s="126"/>
      <c r="I1" s="126"/>
      <c r="J1" s="126"/>
      <c r="K1" s="126"/>
      <c r="L1" s="126"/>
    </row>
    <row r="2" spans="1:25" ht="16.5" x14ac:dyDescent="0.25">
      <c r="A2" s="126" t="s">
        <v>69</v>
      </c>
      <c r="B2" s="126"/>
      <c r="C2" s="126"/>
      <c r="D2" s="106" t="s">
        <v>71</v>
      </c>
      <c r="E2" s="106"/>
      <c r="F2" s="106"/>
      <c r="G2" s="106"/>
      <c r="H2" s="106"/>
      <c r="I2" s="106"/>
      <c r="J2" s="106"/>
      <c r="K2" s="106"/>
      <c r="L2" s="106"/>
    </row>
    <row r="3" spans="1:25" ht="36" customHeight="1" x14ac:dyDescent="0.3">
      <c r="A3" s="97" t="s">
        <v>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  <c r="N3" s="4"/>
      <c r="O3" s="4"/>
      <c r="P3" s="4"/>
      <c r="Q3" s="4"/>
      <c r="R3" s="4"/>
      <c r="S3" s="4"/>
      <c r="T3" s="3"/>
      <c r="U3" s="3"/>
      <c r="V3" s="3"/>
      <c r="W3" s="3"/>
      <c r="X3" s="3"/>
      <c r="Y3" s="3"/>
    </row>
    <row r="4" spans="1:25" ht="21.75" customHeight="1" x14ac:dyDescent="0.3">
      <c r="A4" s="4"/>
      <c r="B4" s="49" t="s">
        <v>48</v>
      </c>
      <c r="C4" s="49"/>
      <c r="D4" s="49"/>
      <c r="E4" s="49"/>
      <c r="F4" s="50"/>
      <c r="G4" s="51"/>
      <c r="H4" s="51"/>
      <c r="I4" s="52"/>
      <c r="J4" s="52"/>
      <c r="K4" s="52"/>
      <c r="M4" s="8"/>
      <c r="N4" s="8"/>
      <c r="O4" s="8"/>
      <c r="P4" s="9"/>
      <c r="Q4" s="9"/>
      <c r="R4" s="8"/>
      <c r="S4" s="8"/>
      <c r="T4" s="3"/>
      <c r="U4" s="3"/>
      <c r="V4" s="3"/>
      <c r="W4" s="3"/>
      <c r="X4" s="3"/>
      <c r="Y4" s="3"/>
    </row>
    <row r="5" spans="1:25" ht="21.75" customHeight="1" x14ac:dyDescent="0.3">
      <c r="A5" s="4"/>
      <c r="B5" s="49"/>
      <c r="C5" s="84" t="s">
        <v>75</v>
      </c>
      <c r="D5" s="84"/>
      <c r="E5" s="84"/>
      <c r="F5" s="84"/>
      <c r="G5" s="84"/>
      <c r="H5" s="84"/>
      <c r="I5" s="52"/>
      <c r="J5" s="52"/>
      <c r="K5" s="52"/>
      <c r="M5" s="8"/>
      <c r="N5" s="8"/>
      <c r="O5" s="8"/>
      <c r="P5" s="9"/>
      <c r="Q5" s="9"/>
      <c r="R5" s="8"/>
      <c r="S5" s="8"/>
      <c r="T5" s="3"/>
      <c r="U5" s="3"/>
      <c r="V5" s="3"/>
      <c r="W5" s="3"/>
      <c r="X5" s="3"/>
      <c r="Y5" s="3"/>
    </row>
    <row r="6" spans="1:25" ht="15.75" customHeight="1" x14ac:dyDescent="0.25">
      <c r="A6" s="1"/>
      <c r="B6" s="1"/>
      <c r="C6" s="1"/>
      <c r="D6" s="1"/>
      <c r="E6" s="1"/>
      <c r="F6" s="2"/>
      <c r="G6" s="2"/>
      <c r="H6" s="2"/>
      <c r="I6" s="2"/>
      <c r="J6" s="10"/>
      <c r="K6" s="10"/>
      <c r="L6" s="10"/>
      <c r="M6" s="8"/>
      <c r="N6" s="8"/>
      <c r="O6" s="8"/>
      <c r="P6" s="9"/>
      <c r="Q6" s="9"/>
      <c r="R6" s="8"/>
      <c r="S6" s="8"/>
      <c r="T6" s="3"/>
      <c r="U6" s="3"/>
      <c r="V6" s="3"/>
      <c r="W6" s="3"/>
      <c r="X6" s="3"/>
      <c r="Y6" s="3"/>
    </row>
    <row r="7" spans="1:25" ht="12" customHeight="1" x14ac:dyDescent="0.25">
      <c r="A7" s="3"/>
      <c r="B7" s="3"/>
      <c r="C7" s="3"/>
      <c r="D7" s="3"/>
      <c r="E7" s="3"/>
      <c r="F7" s="3"/>
      <c r="G7" s="3"/>
      <c r="H7" s="3"/>
      <c r="I7" s="3"/>
      <c r="J7" s="11"/>
      <c r="K7" s="33"/>
      <c r="L7" s="3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2.25" customHeight="1" x14ac:dyDescent="0.25">
      <c r="A8" s="98" t="s">
        <v>0</v>
      </c>
      <c r="B8" s="119" t="s">
        <v>49</v>
      </c>
      <c r="C8" s="120" t="s">
        <v>63</v>
      </c>
      <c r="D8" s="116"/>
      <c r="E8" s="116"/>
      <c r="F8" s="116"/>
      <c r="G8" s="117"/>
      <c r="H8" s="122" t="s">
        <v>45</v>
      </c>
      <c r="I8" s="121" t="s">
        <v>25</v>
      </c>
      <c r="J8" s="116"/>
      <c r="K8" s="113" t="s">
        <v>47</v>
      </c>
      <c r="L8" s="111" t="s">
        <v>46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45" customHeight="1" x14ac:dyDescent="0.25">
      <c r="A9" s="99"/>
      <c r="B9" s="99"/>
      <c r="C9" s="12" t="s">
        <v>26</v>
      </c>
      <c r="D9" s="12" t="s">
        <v>27</v>
      </c>
      <c r="E9" s="12" t="s">
        <v>28</v>
      </c>
      <c r="F9" s="12" t="s">
        <v>29</v>
      </c>
      <c r="G9" s="12" t="s">
        <v>30</v>
      </c>
      <c r="H9" s="123"/>
      <c r="I9" s="12" t="s">
        <v>31</v>
      </c>
      <c r="J9" s="30" t="s">
        <v>32</v>
      </c>
      <c r="K9" s="114"/>
      <c r="L9" s="11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.75" customHeight="1" x14ac:dyDescent="0.25">
      <c r="A10" s="13" t="s">
        <v>33</v>
      </c>
      <c r="B10" s="14" t="s">
        <v>34</v>
      </c>
      <c r="C10" s="15">
        <f t="shared" ref="C10:J10" si="0">SUM(C11:C39)</f>
        <v>4845</v>
      </c>
      <c r="D10" s="15">
        <f t="shared" si="0"/>
        <v>72440</v>
      </c>
      <c r="E10" s="15">
        <f t="shared" si="0"/>
        <v>10</v>
      </c>
      <c r="F10" s="15">
        <f t="shared" si="0"/>
        <v>115603</v>
      </c>
      <c r="G10" s="15">
        <f t="shared" si="0"/>
        <v>0</v>
      </c>
      <c r="H10" s="45">
        <f>G10+F10+E10+D10+C10</f>
        <v>192898</v>
      </c>
      <c r="I10" s="45">
        <f t="shared" si="0"/>
        <v>3</v>
      </c>
      <c r="J10" s="46">
        <f t="shared" si="0"/>
        <v>5500</v>
      </c>
      <c r="K10" s="47">
        <f t="shared" ref="K10:K39" si="1">J10+H10</f>
        <v>198398</v>
      </c>
      <c r="L10" s="48">
        <f>SUM(L11:L39)</f>
        <v>99.2</v>
      </c>
      <c r="M10" s="43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5">
      <c r="A11" s="17">
        <v>1</v>
      </c>
      <c r="B11" s="18" t="s">
        <v>2</v>
      </c>
      <c r="C11" s="65">
        <v>260</v>
      </c>
      <c r="D11" s="66">
        <v>8571</v>
      </c>
      <c r="E11" s="67"/>
      <c r="F11" s="66">
        <v>11230</v>
      </c>
      <c r="G11" s="68"/>
      <c r="H11" s="69">
        <f t="shared" ref="H11:H39" si="2">G11+F11+E11+D11+C11</f>
        <v>20061</v>
      </c>
      <c r="I11" s="66"/>
      <c r="J11" s="70"/>
      <c r="K11" s="71">
        <f t="shared" si="1"/>
        <v>20061</v>
      </c>
      <c r="L11" s="72">
        <v>10</v>
      </c>
      <c r="M11" s="2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8" customHeight="1" x14ac:dyDescent="0.25">
      <c r="A12" s="17">
        <v>2</v>
      </c>
      <c r="B12" s="18" t="s">
        <v>35</v>
      </c>
      <c r="C12" s="65">
        <v>132</v>
      </c>
      <c r="D12" s="66">
        <v>2650</v>
      </c>
      <c r="E12" s="67"/>
      <c r="F12" s="66">
        <v>22390</v>
      </c>
      <c r="G12" s="68"/>
      <c r="H12" s="69">
        <f t="shared" si="2"/>
        <v>25172</v>
      </c>
      <c r="I12" s="66"/>
      <c r="J12" s="70"/>
      <c r="K12" s="71">
        <f t="shared" si="1"/>
        <v>25172</v>
      </c>
      <c r="L12" s="72">
        <v>12.6</v>
      </c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8" customHeight="1" x14ac:dyDescent="0.25">
      <c r="A13" s="17">
        <v>3</v>
      </c>
      <c r="B13" s="22" t="s">
        <v>3</v>
      </c>
      <c r="C13" s="73">
        <v>145</v>
      </c>
      <c r="D13" s="66">
        <v>1900</v>
      </c>
      <c r="E13" s="67"/>
      <c r="F13" s="66">
        <v>2000</v>
      </c>
      <c r="G13" s="68"/>
      <c r="H13" s="69">
        <f t="shared" si="2"/>
        <v>4045</v>
      </c>
      <c r="I13" s="66"/>
      <c r="J13" s="70"/>
      <c r="K13" s="71">
        <f t="shared" si="1"/>
        <v>4045</v>
      </c>
      <c r="L13" s="72">
        <v>2</v>
      </c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8" customHeight="1" x14ac:dyDescent="0.25">
      <c r="A14" s="17">
        <v>4</v>
      </c>
      <c r="B14" s="22" t="s">
        <v>4</v>
      </c>
      <c r="C14" s="73">
        <v>145</v>
      </c>
      <c r="D14" s="66">
        <v>1200</v>
      </c>
      <c r="E14" s="67"/>
      <c r="F14" s="66">
        <v>2010</v>
      </c>
      <c r="G14" s="68"/>
      <c r="H14" s="69">
        <f t="shared" si="2"/>
        <v>3355</v>
      </c>
      <c r="I14" s="66">
        <v>1</v>
      </c>
      <c r="J14" s="70">
        <v>1800</v>
      </c>
      <c r="K14" s="71">
        <f t="shared" si="1"/>
        <v>5155</v>
      </c>
      <c r="L14" s="72">
        <v>2.6</v>
      </c>
      <c r="M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8" customHeight="1" x14ac:dyDescent="0.25">
      <c r="A15" s="17">
        <v>5</v>
      </c>
      <c r="B15" s="22" t="s">
        <v>5</v>
      </c>
      <c r="C15" s="73">
        <v>296</v>
      </c>
      <c r="D15" s="66">
        <v>1050</v>
      </c>
      <c r="E15" s="67"/>
      <c r="F15" s="66">
        <v>7315</v>
      </c>
      <c r="G15" s="68"/>
      <c r="H15" s="69">
        <f t="shared" si="2"/>
        <v>8661</v>
      </c>
      <c r="I15" s="66"/>
      <c r="J15" s="70"/>
      <c r="K15" s="71">
        <f t="shared" si="1"/>
        <v>8661</v>
      </c>
      <c r="L15" s="72">
        <v>4.3</v>
      </c>
      <c r="M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8" customHeight="1" x14ac:dyDescent="0.25">
      <c r="A16" s="17">
        <v>6</v>
      </c>
      <c r="B16" s="22" t="s">
        <v>36</v>
      </c>
      <c r="C16" s="73"/>
      <c r="D16" s="66">
        <v>2100</v>
      </c>
      <c r="E16" s="67"/>
      <c r="F16" s="66">
        <v>3080</v>
      </c>
      <c r="G16" s="68"/>
      <c r="H16" s="69">
        <f t="shared" si="2"/>
        <v>5180</v>
      </c>
      <c r="I16" s="66"/>
      <c r="J16" s="70"/>
      <c r="K16" s="71">
        <f t="shared" si="1"/>
        <v>5180</v>
      </c>
      <c r="L16" s="72">
        <v>2.6</v>
      </c>
      <c r="M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8" customHeight="1" x14ac:dyDescent="0.25">
      <c r="A17" s="17">
        <v>7</v>
      </c>
      <c r="B17" s="22" t="s">
        <v>37</v>
      </c>
      <c r="C17" s="73"/>
      <c r="D17" s="66">
        <v>255</v>
      </c>
      <c r="E17" s="67"/>
      <c r="F17" s="66">
        <v>200</v>
      </c>
      <c r="G17" s="68"/>
      <c r="H17" s="69">
        <f t="shared" si="2"/>
        <v>455</v>
      </c>
      <c r="I17" s="66"/>
      <c r="J17" s="70"/>
      <c r="K17" s="71">
        <f t="shared" si="1"/>
        <v>455</v>
      </c>
      <c r="L17" s="72">
        <v>0.2</v>
      </c>
      <c r="M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8" customHeight="1" x14ac:dyDescent="0.25">
      <c r="A18" s="17">
        <v>8</v>
      </c>
      <c r="B18" s="22" t="s">
        <v>38</v>
      </c>
      <c r="C18" s="73"/>
      <c r="D18" s="66">
        <v>320</v>
      </c>
      <c r="E18" s="67"/>
      <c r="F18" s="66">
        <v>175</v>
      </c>
      <c r="G18" s="68"/>
      <c r="H18" s="69">
        <f t="shared" si="2"/>
        <v>495</v>
      </c>
      <c r="I18" s="66"/>
      <c r="J18" s="70"/>
      <c r="K18" s="71">
        <f t="shared" si="1"/>
        <v>495</v>
      </c>
      <c r="L18" s="72">
        <v>0.2</v>
      </c>
      <c r="M18" s="21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s="86" customFormat="1" ht="18" customHeight="1" x14ac:dyDescent="0.25">
      <c r="A19" s="17">
        <v>9</v>
      </c>
      <c r="B19" s="22" t="s">
        <v>39</v>
      </c>
      <c r="C19" s="73"/>
      <c r="D19" s="66">
        <v>240</v>
      </c>
      <c r="E19" s="67"/>
      <c r="F19" s="66">
        <v>2785</v>
      </c>
      <c r="G19" s="68"/>
      <c r="H19" s="69">
        <f t="shared" si="2"/>
        <v>3025</v>
      </c>
      <c r="I19" s="66">
        <v>1</v>
      </c>
      <c r="J19" s="70">
        <v>1600</v>
      </c>
      <c r="K19" s="71">
        <f t="shared" si="1"/>
        <v>4625</v>
      </c>
      <c r="L19" s="72">
        <v>2.2999999999999998</v>
      </c>
      <c r="M19" s="21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8" customHeight="1" x14ac:dyDescent="0.25">
      <c r="A20" s="17">
        <v>10</v>
      </c>
      <c r="B20" s="22" t="s">
        <v>6</v>
      </c>
      <c r="C20" s="73">
        <v>200</v>
      </c>
      <c r="D20" s="66">
        <v>935</v>
      </c>
      <c r="E20" s="67"/>
      <c r="F20" s="66">
        <v>1113</v>
      </c>
      <c r="G20" s="68"/>
      <c r="H20" s="69">
        <f t="shared" si="2"/>
        <v>2248</v>
      </c>
      <c r="I20" s="66"/>
      <c r="J20" s="70"/>
      <c r="K20" s="71">
        <f t="shared" si="1"/>
        <v>2248</v>
      </c>
      <c r="L20" s="72">
        <v>1.1000000000000001</v>
      </c>
      <c r="M20" s="2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8" customHeight="1" x14ac:dyDescent="0.25">
      <c r="A21" s="17">
        <v>11</v>
      </c>
      <c r="B21" s="22" t="s">
        <v>7</v>
      </c>
      <c r="C21" s="73">
        <v>160</v>
      </c>
      <c r="D21" s="66">
        <v>4700</v>
      </c>
      <c r="E21" s="67"/>
      <c r="F21" s="66">
        <v>4292</v>
      </c>
      <c r="G21" s="68"/>
      <c r="H21" s="69">
        <f t="shared" si="2"/>
        <v>9152</v>
      </c>
      <c r="I21" s="66">
        <v>1</v>
      </c>
      <c r="J21" s="70">
        <v>2100</v>
      </c>
      <c r="K21" s="71">
        <f t="shared" si="1"/>
        <v>11252</v>
      </c>
      <c r="L21" s="72">
        <v>5.7</v>
      </c>
      <c r="M21" s="21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8" customHeight="1" x14ac:dyDescent="0.25">
      <c r="A22" s="17">
        <v>12</v>
      </c>
      <c r="B22" s="22" t="s">
        <v>8</v>
      </c>
      <c r="C22" s="73">
        <v>40</v>
      </c>
      <c r="D22" s="66">
        <v>510</v>
      </c>
      <c r="E22" s="67"/>
      <c r="F22" s="66">
        <v>2435</v>
      </c>
      <c r="G22" s="68"/>
      <c r="H22" s="69">
        <f t="shared" si="2"/>
        <v>2985</v>
      </c>
      <c r="I22" s="66"/>
      <c r="J22" s="70"/>
      <c r="K22" s="71">
        <f t="shared" si="1"/>
        <v>2985</v>
      </c>
      <c r="L22" s="72">
        <v>1.5</v>
      </c>
      <c r="M22" s="21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8" customHeight="1" x14ac:dyDescent="0.25">
      <c r="A23" s="17">
        <v>13</v>
      </c>
      <c r="B23" s="22" t="s">
        <v>9</v>
      </c>
      <c r="C23" s="73">
        <v>1458</v>
      </c>
      <c r="D23" s="66">
        <v>350</v>
      </c>
      <c r="E23" s="67"/>
      <c r="F23" s="66">
        <v>1292</v>
      </c>
      <c r="G23" s="68"/>
      <c r="H23" s="69">
        <f t="shared" si="2"/>
        <v>3100</v>
      </c>
      <c r="I23" s="66"/>
      <c r="J23" s="70"/>
      <c r="K23" s="71">
        <f t="shared" si="1"/>
        <v>3100</v>
      </c>
      <c r="L23" s="72">
        <v>1.6</v>
      </c>
      <c r="M23" s="2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8" customHeight="1" x14ac:dyDescent="0.25">
      <c r="A24" s="17">
        <v>14</v>
      </c>
      <c r="B24" s="22" t="s">
        <v>10</v>
      </c>
      <c r="C24" s="73"/>
      <c r="D24" s="66">
        <v>2611</v>
      </c>
      <c r="E24" s="67"/>
      <c r="F24" s="66">
        <v>1025</v>
      </c>
      <c r="G24" s="68"/>
      <c r="H24" s="69">
        <f t="shared" si="2"/>
        <v>3636</v>
      </c>
      <c r="I24" s="66"/>
      <c r="J24" s="70"/>
      <c r="K24" s="71">
        <f t="shared" si="1"/>
        <v>3636</v>
      </c>
      <c r="L24" s="72">
        <v>1.8</v>
      </c>
      <c r="M24" s="21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s="86" customFormat="1" ht="18" customHeight="1" x14ac:dyDescent="0.25">
      <c r="A25" s="17">
        <v>15</v>
      </c>
      <c r="B25" s="22" t="s">
        <v>11</v>
      </c>
      <c r="C25" s="73">
        <v>442</v>
      </c>
      <c r="D25" s="66">
        <v>10328</v>
      </c>
      <c r="E25" s="67"/>
      <c r="F25" s="66">
        <v>3116</v>
      </c>
      <c r="G25" s="68"/>
      <c r="H25" s="69">
        <f t="shared" si="2"/>
        <v>13886</v>
      </c>
      <c r="I25" s="66"/>
      <c r="J25" s="70"/>
      <c r="K25" s="71">
        <f t="shared" si="1"/>
        <v>13886</v>
      </c>
      <c r="L25" s="72">
        <v>6.9</v>
      </c>
      <c r="M25" s="21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8" customHeight="1" x14ac:dyDescent="0.25">
      <c r="A26" s="17">
        <v>16</v>
      </c>
      <c r="B26" s="22" t="s">
        <v>12</v>
      </c>
      <c r="C26" s="73">
        <v>375</v>
      </c>
      <c r="D26" s="66">
        <v>255</v>
      </c>
      <c r="E26" s="67"/>
      <c r="F26" s="66">
        <v>4500</v>
      </c>
      <c r="G26" s="68"/>
      <c r="H26" s="69">
        <f t="shared" si="2"/>
        <v>5130</v>
      </c>
      <c r="I26" s="66"/>
      <c r="J26" s="70"/>
      <c r="K26" s="71">
        <f t="shared" si="1"/>
        <v>5130</v>
      </c>
      <c r="L26" s="72">
        <v>2.6</v>
      </c>
      <c r="M26" s="21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8" customHeight="1" x14ac:dyDescent="0.25">
      <c r="A27" s="17">
        <v>17</v>
      </c>
      <c r="B27" s="22" t="s">
        <v>13</v>
      </c>
      <c r="C27" s="73">
        <v>60</v>
      </c>
      <c r="D27" s="66">
        <v>10</v>
      </c>
      <c r="E27" s="67"/>
      <c r="F27" s="66">
        <v>2185</v>
      </c>
      <c r="G27" s="68"/>
      <c r="H27" s="69">
        <f t="shared" si="2"/>
        <v>2255</v>
      </c>
      <c r="I27" s="66"/>
      <c r="J27" s="70"/>
      <c r="K27" s="71">
        <f t="shared" si="1"/>
        <v>2255</v>
      </c>
      <c r="L27" s="72">
        <v>1.1000000000000001</v>
      </c>
      <c r="M27" s="2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8" customHeight="1" x14ac:dyDescent="0.25">
      <c r="A28" s="17">
        <v>18</v>
      </c>
      <c r="B28" s="22" t="s">
        <v>14</v>
      </c>
      <c r="C28" s="73">
        <v>215</v>
      </c>
      <c r="D28" s="66">
        <v>210</v>
      </c>
      <c r="E28" s="67"/>
      <c r="F28" s="66">
        <v>1120</v>
      </c>
      <c r="G28" s="68"/>
      <c r="H28" s="69">
        <f t="shared" si="2"/>
        <v>1545</v>
      </c>
      <c r="I28" s="66"/>
      <c r="J28" s="70"/>
      <c r="K28" s="71">
        <f t="shared" si="1"/>
        <v>1545</v>
      </c>
      <c r="L28" s="72">
        <v>0.8</v>
      </c>
      <c r="M28" s="2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8" customHeight="1" x14ac:dyDescent="0.25">
      <c r="A29" s="17">
        <v>19</v>
      </c>
      <c r="B29" s="22" t="s">
        <v>15</v>
      </c>
      <c r="C29" s="73">
        <v>30</v>
      </c>
      <c r="D29" s="66">
        <v>105</v>
      </c>
      <c r="E29" s="67"/>
      <c r="F29" s="66">
        <v>595</v>
      </c>
      <c r="G29" s="68"/>
      <c r="H29" s="69">
        <f t="shared" si="2"/>
        <v>730</v>
      </c>
      <c r="I29" s="66"/>
      <c r="J29" s="70"/>
      <c r="K29" s="71">
        <f t="shared" si="1"/>
        <v>730</v>
      </c>
      <c r="L29" s="72">
        <v>0.4</v>
      </c>
      <c r="M29" s="21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8" customHeight="1" x14ac:dyDescent="0.25">
      <c r="A30" s="17">
        <v>20</v>
      </c>
      <c r="B30" s="23" t="s">
        <v>16</v>
      </c>
      <c r="C30" s="73">
        <v>50</v>
      </c>
      <c r="D30" s="66">
        <v>4200</v>
      </c>
      <c r="E30" s="67"/>
      <c r="F30" s="66">
        <v>3500</v>
      </c>
      <c r="G30" s="68"/>
      <c r="H30" s="69">
        <f t="shared" si="2"/>
        <v>7750</v>
      </c>
      <c r="I30" s="66"/>
      <c r="J30" s="70"/>
      <c r="K30" s="71">
        <f t="shared" si="1"/>
        <v>7750</v>
      </c>
      <c r="L30" s="72">
        <v>3.9</v>
      </c>
      <c r="M30" s="21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8" customHeight="1" x14ac:dyDescent="0.25">
      <c r="A31" s="17">
        <v>21</v>
      </c>
      <c r="B31" s="24" t="s">
        <v>17</v>
      </c>
      <c r="C31" s="74">
        <v>55</v>
      </c>
      <c r="D31" s="75">
        <v>1100</v>
      </c>
      <c r="E31" s="76"/>
      <c r="F31" s="75">
        <v>9890</v>
      </c>
      <c r="G31" s="68"/>
      <c r="H31" s="69">
        <f t="shared" si="2"/>
        <v>11045</v>
      </c>
      <c r="I31" s="76"/>
      <c r="J31" s="77"/>
      <c r="K31" s="71">
        <f t="shared" si="1"/>
        <v>11045</v>
      </c>
      <c r="L31" s="72">
        <v>5.5</v>
      </c>
      <c r="M31" s="21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8" customHeight="1" x14ac:dyDescent="0.25">
      <c r="A32" s="17">
        <v>22</v>
      </c>
      <c r="B32" s="24" t="s">
        <v>18</v>
      </c>
      <c r="C32" s="74">
        <v>122</v>
      </c>
      <c r="D32" s="75">
        <v>380</v>
      </c>
      <c r="E32" s="76"/>
      <c r="F32" s="75">
        <v>3790</v>
      </c>
      <c r="G32" s="68"/>
      <c r="H32" s="69">
        <f t="shared" si="2"/>
        <v>4292</v>
      </c>
      <c r="I32" s="76"/>
      <c r="J32" s="77"/>
      <c r="K32" s="71">
        <f t="shared" si="1"/>
        <v>4292</v>
      </c>
      <c r="L32" s="72">
        <v>2.1</v>
      </c>
      <c r="M32" s="21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s="86" customFormat="1" ht="18" customHeight="1" x14ac:dyDescent="0.25">
      <c r="A33" s="17">
        <v>23</v>
      </c>
      <c r="B33" s="24" t="s">
        <v>66</v>
      </c>
      <c r="C33" s="74"/>
      <c r="D33" s="85">
        <v>600</v>
      </c>
      <c r="E33" s="76"/>
      <c r="F33" s="75">
        <v>1780</v>
      </c>
      <c r="G33" s="68"/>
      <c r="H33" s="69">
        <f t="shared" si="2"/>
        <v>2380</v>
      </c>
      <c r="I33" s="76"/>
      <c r="J33" s="77"/>
      <c r="K33" s="71">
        <f t="shared" si="1"/>
        <v>2380</v>
      </c>
      <c r="L33" s="72">
        <v>1.2</v>
      </c>
      <c r="M33" s="21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8" customHeight="1" x14ac:dyDescent="0.25">
      <c r="A34" s="17">
        <v>24</v>
      </c>
      <c r="B34" s="24" t="s">
        <v>67</v>
      </c>
      <c r="C34" s="74">
        <v>280</v>
      </c>
      <c r="D34" s="75">
        <v>11450</v>
      </c>
      <c r="E34" s="75">
        <v>10</v>
      </c>
      <c r="F34" s="75">
        <v>5100</v>
      </c>
      <c r="G34" s="68"/>
      <c r="H34" s="69">
        <f t="shared" si="2"/>
        <v>16840</v>
      </c>
      <c r="I34" s="76"/>
      <c r="J34" s="77"/>
      <c r="K34" s="71">
        <f t="shared" si="1"/>
        <v>16840</v>
      </c>
      <c r="L34" s="72">
        <v>8.4</v>
      </c>
      <c r="M34" s="21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8" customHeight="1" x14ac:dyDescent="0.25">
      <c r="A35" s="17">
        <v>25</v>
      </c>
      <c r="B35" s="24" t="s">
        <v>19</v>
      </c>
      <c r="C35" s="74">
        <v>70</v>
      </c>
      <c r="D35" s="75">
        <v>5480</v>
      </c>
      <c r="E35" s="76"/>
      <c r="F35" s="75">
        <v>3700</v>
      </c>
      <c r="G35" s="68"/>
      <c r="H35" s="69">
        <f t="shared" si="2"/>
        <v>9250</v>
      </c>
      <c r="I35" s="76"/>
      <c r="J35" s="77"/>
      <c r="K35" s="71">
        <f t="shared" si="1"/>
        <v>9250</v>
      </c>
      <c r="L35" s="72">
        <v>4.5999999999999996</v>
      </c>
      <c r="M35" s="21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8" customHeight="1" x14ac:dyDescent="0.25">
      <c r="A36" s="17">
        <v>26</v>
      </c>
      <c r="B36" s="24" t="s">
        <v>20</v>
      </c>
      <c r="C36" s="74"/>
      <c r="D36" s="75">
        <v>2100</v>
      </c>
      <c r="E36" s="76"/>
      <c r="F36" s="75">
        <v>3230</v>
      </c>
      <c r="G36" s="68"/>
      <c r="H36" s="69">
        <f t="shared" si="2"/>
        <v>5330</v>
      </c>
      <c r="I36" s="76"/>
      <c r="J36" s="77"/>
      <c r="K36" s="71">
        <f t="shared" si="1"/>
        <v>5330</v>
      </c>
      <c r="L36" s="72">
        <v>2.7</v>
      </c>
      <c r="M36" s="21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8" customHeight="1" x14ac:dyDescent="0.25">
      <c r="A37" s="17">
        <v>27</v>
      </c>
      <c r="B37" s="24" t="s">
        <v>21</v>
      </c>
      <c r="C37" s="74"/>
      <c r="D37" s="75">
        <v>100</v>
      </c>
      <c r="E37" s="76"/>
      <c r="F37" s="75">
        <v>455</v>
      </c>
      <c r="G37" s="68"/>
      <c r="H37" s="69">
        <f t="shared" si="2"/>
        <v>555</v>
      </c>
      <c r="I37" s="76"/>
      <c r="J37" s="77"/>
      <c r="K37" s="71">
        <f t="shared" si="1"/>
        <v>555</v>
      </c>
      <c r="L37" s="72">
        <v>0.3</v>
      </c>
      <c r="M37" s="21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8" customHeight="1" x14ac:dyDescent="0.25">
      <c r="A38" s="17">
        <v>28</v>
      </c>
      <c r="B38" s="24" t="s">
        <v>22</v>
      </c>
      <c r="C38" s="74">
        <v>300</v>
      </c>
      <c r="D38" s="75">
        <v>4330</v>
      </c>
      <c r="E38" s="76"/>
      <c r="F38" s="75">
        <v>6000</v>
      </c>
      <c r="G38" s="68"/>
      <c r="H38" s="69">
        <f t="shared" si="2"/>
        <v>10630</v>
      </c>
      <c r="I38" s="76"/>
      <c r="J38" s="77"/>
      <c r="K38" s="71">
        <f t="shared" si="1"/>
        <v>10630</v>
      </c>
      <c r="L38" s="72">
        <v>5.3</v>
      </c>
      <c r="M38" s="21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8" customHeight="1" x14ac:dyDescent="0.25">
      <c r="A39" s="17">
        <v>29</v>
      </c>
      <c r="B39" s="24" t="s">
        <v>23</v>
      </c>
      <c r="C39" s="74">
        <v>10</v>
      </c>
      <c r="D39" s="75">
        <v>4400</v>
      </c>
      <c r="E39" s="76"/>
      <c r="F39" s="75">
        <v>5300</v>
      </c>
      <c r="G39" s="68"/>
      <c r="H39" s="69">
        <f t="shared" si="2"/>
        <v>9710</v>
      </c>
      <c r="I39" s="76"/>
      <c r="J39" s="77"/>
      <c r="K39" s="71">
        <f t="shared" si="1"/>
        <v>9710</v>
      </c>
      <c r="L39" s="72">
        <v>4.9000000000000004</v>
      </c>
      <c r="M39" s="21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27.75" customHeight="1" x14ac:dyDescent="0.25">
      <c r="A40" s="108" t="s">
        <v>40</v>
      </c>
      <c r="B40" s="110" t="s">
        <v>41</v>
      </c>
      <c r="C40" s="115" t="s">
        <v>24</v>
      </c>
      <c r="D40" s="116"/>
      <c r="E40" s="116"/>
      <c r="F40" s="116"/>
      <c r="G40" s="117"/>
      <c r="H40" s="31"/>
      <c r="I40" s="118" t="s">
        <v>25</v>
      </c>
      <c r="J40" s="116"/>
      <c r="K40" s="113" t="s">
        <v>47</v>
      </c>
      <c r="L40" s="111" t="s">
        <v>46</v>
      </c>
      <c r="M40" s="21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28.5" customHeight="1" x14ac:dyDescent="0.25">
      <c r="A41" s="99"/>
      <c r="B41" s="109"/>
      <c r="C41" s="14" t="s">
        <v>26</v>
      </c>
      <c r="D41" s="14" t="s">
        <v>27</v>
      </c>
      <c r="E41" s="14" t="s">
        <v>28</v>
      </c>
      <c r="F41" s="14" t="s">
        <v>29</v>
      </c>
      <c r="G41" s="14" t="s">
        <v>30</v>
      </c>
      <c r="H41" s="14"/>
      <c r="I41" s="14" t="s">
        <v>31</v>
      </c>
      <c r="J41" s="32" t="s">
        <v>32</v>
      </c>
      <c r="K41" s="114"/>
      <c r="L41" s="112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20.25" customHeight="1" x14ac:dyDescent="0.25">
      <c r="A42" s="109"/>
      <c r="B42" s="25" t="s">
        <v>42</v>
      </c>
      <c r="C42" s="26">
        <f t="shared" ref="C42:J42" si="3">SUM(C43)</f>
        <v>0</v>
      </c>
      <c r="D42" s="26">
        <f t="shared" si="3"/>
        <v>40000</v>
      </c>
      <c r="E42" s="26">
        <f t="shared" si="3"/>
        <v>0</v>
      </c>
      <c r="F42" s="26">
        <f t="shared" si="3"/>
        <v>0</v>
      </c>
      <c r="G42" s="26">
        <f t="shared" si="3"/>
        <v>0</v>
      </c>
      <c r="H42" s="26">
        <f>G42+F42+E42+D42+C42</f>
        <v>40000</v>
      </c>
      <c r="I42" s="26">
        <f t="shared" si="3"/>
        <v>0</v>
      </c>
      <c r="J42" s="35">
        <f t="shared" si="3"/>
        <v>0</v>
      </c>
      <c r="K42" s="41">
        <f>D42</f>
        <v>40000</v>
      </c>
      <c r="L42" s="41">
        <f>K42/2000</f>
        <v>20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36.75" customHeight="1" x14ac:dyDescent="0.25">
      <c r="A43" s="27">
        <v>1</v>
      </c>
      <c r="B43" s="22" t="s">
        <v>43</v>
      </c>
      <c r="C43" s="26"/>
      <c r="D43" s="26">
        <v>40000</v>
      </c>
      <c r="E43" s="26"/>
      <c r="F43" s="28"/>
      <c r="G43" s="28"/>
      <c r="H43" s="28"/>
      <c r="I43" s="28"/>
      <c r="J43" s="36"/>
      <c r="K43" s="42"/>
      <c r="L43" s="42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22.5" customHeight="1" x14ac:dyDescent="0.25">
      <c r="A44" s="17"/>
      <c r="B44" s="29" t="s">
        <v>44</v>
      </c>
      <c r="C44" s="78">
        <f t="shared" ref="C44:J44" si="4">C10+C42</f>
        <v>4845</v>
      </c>
      <c r="D44" s="78">
        <f t="shared" si="4"/>
        <v>112440</v>
      </c>
      <c r="E44" s="78">
        <f t="shared" si="4"/>
        <v>10</v>
      </c>
      <c r="F44" s="78">
        <f t="shared" si="4"/>
        <v>115603</v>
      </c>
      <c r="G44" s="78">
        <f t="shared" si="4"/>
        <v>0</v>
      </c>
      <c r="H44" s="78">
        <f>H42+H10</f>
        <v>232898</v>
      </c>
      <c r="I44" s="78">
        <f t="shared" si="4"/>
        <v>3</v>
      </c>
      <c r="J44" s="79">
        <f t="shared" si="4"/>
        <v>5500</v>
      </c>
      <c r="K44" s="80">
        <f>K42+K10</f>
        <v>238398</v>
      </c>
      <c r="L44" s="81">
        <f>L42+L10</f>
        <v>119.2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4.25" customHeight="1" x14ac:dyDescent="0.25">
      <c r="A45" s="3"/>
      <c r="B45" s="94" t="s">
        <v>61</v>
      </c>
      <c r="C45" s="95"/>
      <c r="D45" s="95"/>
      <c r="E45" s="95"/>
      <c r="F45" s="95"/>
      <c r="G45" s="95"/>
      <c r="H45" s="95"/>
      <c r="I45" s="95"/>
      <c r="J45" s="95"/>
      <c r="K45" s="34"/>
      <c r="L45" s="3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B46" s="63" t="s">
        <v>62</v>
      </c>
    </row>
  </sheetData>
  <mergeCells count="19">
    <mergeCell ref="D1:L1"/>
    <mergeCell ref="A1:C1"/>
    <mergeCell ref="A2:C2"/>
    <mergeCell ref="B45:J45"/>
    <mergeCell ref="A8:A9"/>
    <mergeCell ref="B8:B9"/>
    <mergeCell ref="C8:G8"/>
    <mergeCell ref="I8:J8"/>
    <mergeCell ref="H8:H9"/>
    <mergeCell ref="K8:K9"/>
    <mergeCell ref="A3:L3"/>
    <mergeCell ref="D2:L2"/>
    <mergeCell ref="L8:L9"/>
    <mergeCell ref="K40:K41"/>
    <mergeCell ref="L40:L41"/>
    <mergeCell ref="A40:A42"/>
    <mergeCell ref="B40:B41"/>
    <mergeCell ref="C40:G40"/>
    <mergeCell ref="I40:J40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Thuốc ST</vt:lpstr>
      <vt:lpstr>Thuốc ruồi</vt:lpstr>
      <vt:lpstr>'Thuốc ruồi'!Print_Titles</vt:lpstr>
      <vt:lpstr>'Thuốc 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mung</dc:creator>
  <cp:lastModifiedBy>DELL</cp:lastModifiedBy>
  <cp:lastPrinted>2026-06-02T02:08:39Z</cp:lastPrinted>
  <dcterms:created xsi:type="dcterms:W3CDTF">2026-05-26T07:43:34Z</dcterms:created>
  <dcterms:modified xsi:type="dcterms:W3CDTF">2026-06-04T09:11:47Z</dcterms:modified>
</cp:coreProperties>
</file>